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56" windowWidth="23256" windowHeight="11412" activeTab="7"/>
  </bookViews>
  <sheets>
    <sheet name="ГП Эконом" sheetId="1" r:id="rId1"/>
    <sheet name="пп Формирование" sheetId="3" r:id="rId2"/>
    <sheet name="пп Пром" sheetId="4" r:id="rId3"/>
    <sheet name="пп Строймат" sheetId="6" r:id="rId4"/>
    <sheet name="пп Композиты" sheetId="5" r:id="rId5"/>
    <sheet name="пп Транспорт" sheetId="7" r:id="rId6"/>
    <sheet name="пп Торговля" sheetId="8" r:id="rId7"/>
    <sheet name="пп Сов планирования" sheetId="10" r:id="rId8"/>
  </sheets>
  <definedNames>
    <definedName name="_xlnm.Print_Area" localSheetId="2">'пп Пром'!$A$1:$I$35</definedName>
    <definedName name="_xlnm.Print_Area" localSheetId="7">'пп Сов планирования'!$A$1:$G$28</definedName>
    <definedName name="_xlnm.Print_Area" localSheetId="3">'пп Строймат'!$A$1:$G$48</definedName>
  </definedNames>
  <calcPr calcId="145621"/>
</workbook>
</file>

<file path=xl/calcChain.xml><?xml version="1.0" encoding="utf-8"?>
<calcChain xmlns="http://schemas.openxmlformats.org/spreadsheetml/2006/main">
  <c r="F7" i="1" l="1"/>
  <c r="G21" i="8" l="1"/>
  <c r="F20" i="8"/>
  <c r="F20" i="1" l="1"/>
  <c r="E18" i="5"/>
  <c r="E28" i="7" l="1"/>
  <c r="F9" i="10" l="1"/>
  <c r="G10" i="10" s="1"/>
  <c r="G19" i="7" l="1"/>
  <c r="F8" i="6"/>
  <c r="G20" i="10" l="1"/>
  <c r="D28" i="8" l="1"/>
  <c r="F29" i="8" s="1"/>
  <c r="G32" i="8" l="1"/>
  <c r="F17" i="7" l="1"/>
  <c r="F10" i="7"/>
  <c r="F7" i="7"/>
  <c r="F18" i="7" l="1"/>
  <c r="D35" i="6"/>
  <c r="F29" i="6"/>
  <c r="G30" i="6" s="1"/>
  <c r="G40" i="6" s="1"/>
  <c r="D13" i="5" l="1"/>
  <c r="D18" i="4" l="1"/>
  <c r="F10" i="4"/>
  <c r="F9" i="4"/>
  <c r="F8" i="4"/>
  <c r="F6" i="4"/>
  <c r="F5" i="4"/>
  <c r="F12" i="4" l="1"/>
  <c r="G13" i="4" s="1"/>
  <c r="G23" i="4" s="1"/>
  <c r="D16" i="3" l="1"/>
  <c r="F17" i="3" s="1"/>
  <c r="F9" i="3"/>
  <c r="F10" i="3" s="1"/>
  <c r="G11" i="3" s="1"/>
  <c r="E21" i="3" l="1"/>
  <c r="F6" i="1" l="1"/>
  <c r="D19" i="1" l="1"/>
  <c r="F8" i="1" l="1"/>
  <c r="G9" i="1" s="1"/>
  <c r="E24" i="1" s="1"/>
</calcChain>
</file>

<file path=xl/sharedStrings.xml><?xml version="1.0" encoding="utf-8"?>
<sst xmlns="http://schemas.openxmlformats.org/spreadsheetml/2006/main" count="432" uniqueCount="169">
  <si>
    <t>ед.изм</t>
  </si>
  <si>
    <t>Cel - оценка степени достижения цели, решения задачи государственной программы (подпрограммы)</t>
  </si>
  <si>
    <t>Наименование контрольных мероприятий</t>
  </si>
  <si>
    <t xml:space="preserve">             n
Mer = (1 / n) x SUM (Rj x 100%),
            j=1</t>
  </si>
  <si>
    <t>Mer - оценка степени реализации мероприятий государственной программы (подпрограммы)</t>
  </si>
  <si>
    <t xml:space="preserve">                                   m
Cel = (1 / m) x SUM (Si),
                                  i=1
</t>
  </si>
  <si>
    <t>95% и более</t>
  </si>
  <si>
    <t>от 80% до 95%</t>
  </si>
  <si>
    <t>менее 80%</t>
  </si>
  <si>
    <t>Высокий уровень эффективности</t>
  </si>
  <si>
    <t>Удовлетворительный уровень эффективности</t>
  </si>
  <si>
    <t>Неудовлетворительный уровень эффективности</t>
  </si>
  <si>
    <t xml:space="preserve">O - комплексная оценка эффективности реализации государственной программы </t>
  </si>
  <si>
    <t xml:space="preserve"> Pi -плановое значение индикатора (показателя) </t>
  </si>
  <si>
    <t>Fi - фактическое значение индикатолра (показателя)</t>
  </si>
  <si>
    <t xml:space="preserve">Наименование индикатора (показателя) </t>
  </si>
  <si>
    <t>Сумма значений</t>
  </si>
  <si>
    <t>Суммма значений x 100%</t>
  </si>
  <si>
    <t>Градации оценки эффективности реализации государственной программы Калужской области</t>
  </si>
  <si>
    <t>Виды результатов оценки</t>
  </si>
  <si>
    <t>Таблица  № 3</t>
  </si>
  <si>
    <t>Rj - показатель достижения ожидаемого непосредственного результата j-го контрольного мероприятия государственной программы (подпрограммы), определяемый в случае достижения непосредственного результата в отчетном периоде как "1", в случае недостижения непосредственного результата - как "0"</t>
  </si>
  <si>
    <t xml:space="preserve">Примечание: </t>
  </si>
  <si>
    <t xml:space="preserve"> Обеспечить проведение ежегодного международного форума по развитию автомобилестроения и производства автокомпонентов "АвтоЭволюция" 
</t>
  </si>
  <si>
    <t>Инвестиции в основной капитал без учета бюджетных средств на душу населения</t>
  </si>
  <si>
    <t>тыс. руб.</t>
  </si>
  <si>
    <t xml:space="preserve">Отношение числа высокопроизводительных рабочих мест к среднегодовой численности занятого населения в Калужской области </t>
  </si>
  <si>
    <t>%</t>
  </si>
  <si>
    <t>Государственная программа  "Экономическое развитие в Калужской области"</t>
  </si>
  <si>
    <t xml:space="preserve">Критерий 1 - Степень  достижения целей и решения задач государственной программы </t>
  </si>
  <si>
    <t>*) В случае превышения 100% выполнения расчетного значения показателя значение показателя принимается равным 100%.</t>
  </si>
  <si>
    <t>Si = (Fi / Pi) x 100%, если желаемой тенденцией развития является рост значений, Si = (Pi / Fi) x 100%, если желаемой тенденцией развития является снижение значений *)</t>
  </si>
  <si>
    <t>Границы диапазона оценки</t>
  </si>
  <si>
    <t xml:space="preserve">Критерий 1 - Степень  достижения целей и решения задач государственной программы (подпрограммы) </t>
  </si>
  <si>
    <t>Количество новых производств, открытых на территории Калужской области (нарастающим итогом)</t>
  </si>
  <si>
    <t>ед.</t>
  </si>
  <si>
    <t>тыс. рабочих мест</t>
  </si>
  <si>
    <t>млрд. руб.</t>
  </si>
  <si>
    <t xml:space="preserve"> Обеспечить проведение ежегодного международного форума по развитию автомобилестроения и производства автокомпонентов "АвтоЭволюция" </t>
  </si>
  <si>
    <t>Комплексная оценка эфективности релизации государственной программы (подпрограммы) **)</t>
  </si>
  <si>
    <t>Границы диапозона оценки</t>
  </si>
  <si>
    <t>Si = (Fi / Pi) x 100%, если желаемой тенденцией развития является рост значений, Si = (Pi / Fi) x 100%, если желаемой тенденцией развития является снижение значений.</t>
  </si>
  <si>
    <t>Темп роста объема отгруженных товаров собственного производства, выполненных работ и услуг собственными силами промышленными предприятиями Калужской области</t>
  </si>
  <si>
    <t>Темп снижения удельного расхода электроэнергии на производство отдельных видов продукции, в том числе:</t>
  </si>
  <si>
    <t xml:space="preserve">Темп роста объёма отгруженной продукции организациями-производителями композиционных материалов и изделий из них
</t>
  </si>
  <si>
    <t>Сумма значений =1</t>
  </si>
  <si>
    <t>отсутствует</t>
  </si>
  <si>
    <t>отсутствуют</t>
  </si>
  <si>
    <t xml:space="preserve">Производство основных видов строительных материалов, изделий и конструкций:
</t>
  </si>
  <si>
    <t>1.1</t>
  </si>
  <si>
    <t>тыс. т</t>
  </si>
  <si>
    <t>1.2</t>
  </si>
  <si>
    <t>стеновые материалы</t>
  </si>
  <si>
    <t>млн шт. усл. к.</t>
  </si>
  <si>
    <t>1.3</t>
  </si>
  <si>
    <t>конструкции и детали сборные железобетонные</t>
  </si>
  <si>
    <t>тыс. куб. м</t>
  </si>
  <si>
    <t>1.4</t>
  </si>
  <si>
    <t>1.5</t>
  </si>
  <si>
    <t>быстровозводимые панельно-каркасные деревянные дома</t>
  </si>
  <si>
    <t>тыс. кв. м</t>
  </si>
  <si>
    <t>2</t>
  </si>
  <si>
    <t>2.1</t>
  </si>
  <si>
    <t>2.2</t>
  </si>
  <si>
    <t>2.3</t>
  </si>
  <si>
    <t>2.4</t>
  </si>
  <si>
    <t>2.5</t>
  </si>
  <si>
    <t>3</t>
  </si>
  <si>
    <t>3.1</t>
  </si>
  <si>
    <t>3.2</t>
  </si>
  <si>
    <t>3.3</t>
  </si>
  <si>
    <t>3.4</t>
  </si>
  <si>
    <t>4</t>
  </si>
  <si>
    <t>н/д</t>
  </si>
  <si>
    <t>_</t>
  </si>
  <si>
    <t>5</t>
  </si>
  <si>
    <t>Удовлетворение потребности строительного комплекса Калужской области в материалах, изделиях и конструкциях региональных производителей (в % к спросу)</t>
  </si>
  <si>
    <t>в % к спросу</t>
  </si>
  <si>
    <t>Транспортная подвижность населения области в межмуниципальном сообщении (пасс. км в год на 1 жителя области)</t>
  </si>
  <si>
    <t>пасс.км в год на 1 жителя области</t>
  </si>
  <si>
    <t>Количество выполненных рейсов в год:</t>
  </si>
  <si>
    <t>автомобильным транспортом</t>
  </si>
  <si>
    <t>железнодорожным транспортом</t>
  </si>
  <si>
    <t>Количество ежегодно перевезенных пассажиров</t>
  </si>
  <si>
    <t>тыс.чел.</t>
  </si>
  <si>
    <t>железнодорожным транспортом обучающихся</t>
  </si>
  <si>
    <t>Доля магазинов, применяющих безналичную систему оплаты за товар</t>
  </si>
  <si>
    <t>Думиничский район</t>
  </si>
  <si>
    <t xml:space="preserve">Отклонение фактических показателей развития экономики от прогнозируемых в предыдущем году (не более) </t>
  </si>
  <si>
    <t xml:space="preserve">Расчет оценки эффективности реализации государственной программы  (подпрограммы) Калужской области в 2015 году  
</t>
  </si>
  <si>
    <r>
      <t>Наименование государственной программы (подпрограммы)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"Формирование благоприятной инвестиционной среды в Калужской области"</t>
    </r>
  </si>
  <si>
    <t xml:space="preserve">*) Расчет оценки эффективности реализации проводится в целом по государстенной программе и по каждой подпрограмме </t>
  </si>
  <si>
    <t xml:space="preserve">Примечание: *) Расчет оценки эффективности реализации проводится в целом по государстенной программе и по каждой подпрограмме </t>
  </si>
  <si>
    <t xml:space="preserve">Критерий 1 - Степень достижения целей и решения задач государственной программы (подпрограммы) </t>
  </si>
  <si>
    <t>**) Si = (Fi / Pi) x 100%, если желаемой тенденцией развития является рост значений, Si = (Pi / Fi) x 100%, если желаемой тенденцией развития является снижение значений.</t>
  </si>
  <si>
    <t>Доля продукции высокотехнологичных и наукоемких отраслей экономики в валовом региональном продукте****</t>
  </si>
  <si>
    <t>бумага*****</t>
  </si>
  <si>
    <t>литье чугунное*****</t>
  </si>
  <si>
    <t>изделия колбасные*****</t>
  </si>
  <si>
    <t xml:space="preserve">Примечание:  **) В случае превышения 100% выполнения планового значения индикатора (показателя) указывается значение равным 100%.
</t>
  </si>
  <si>
    <t>Критерий 2 - Степень реализации контрольных мероприятий государственной программы (подпрограммы)</t>
  </si>
  <si>
    <t>Сумма значений x 100%</t>
  </si>
  <si>
    <t>Комплексная оценка эфективности релизации государственной программы (подпрограммы)</t>
  </si>
  <si>
    <t>1 вариант расчета комплексной оценки эффективности реализации государственной программы (подпрограммы)</t>
  </si>
  <si>
    <t xml:space="preserve">***)  2 вариант расчета комплексной оценки эффективности реализации государственной программы (подпрограммы) </t>
  </si>
  <si>
    <t>Градации оценки эффективности реализации государственной программы Калужской области (подпрограммы)</t>
  </si>
  <si>
    <t xml:space="preserve">Примечание: ***) В случае отсутствия в 2015 году в государственной программе (подпрограмме) контрольных событий расчет комплексной оценки принимается равной оценке степени достижения цели и решения задачи государственной программы (подпрограммы).
</t>
  </si>
  <si>
    <t>**** Преведены оценочные показатели, фактический показатель за 2015 год будет опубликован Росстатом в первом полугодии 2017</t>
  </si>
  <si>
    <t>***** Приведены оценочные показатели, фактические показатели за 2015 год будут предоставлены Калугастатом в первом плугодии 2016 года</t>
  </si>
  <si>
    <r>
      <t xml:space="preserve">Наименование государственной подпрограммы </t>
    </r>
    <r>
      <rPr>
        <sz val="11"/>
        <color theme="1"/>
        <rFont val="Times New Roman"/>
        <family val="1"/>
        <charset val="204"/>
      </rPr>
      <t xml:space="preserve">*) </t>
    </r>
    <r>
      <rPr>
        <b/>
        <sz val="11"/>
        <color theme="1"/>
        <rFont val="Times New Roman"/>
        <family val="1"/>
        <charset val="204"/>
      </rPr>
      <t xml:space="preserve">"Применение композиционных материалов и изделий из них в Калужской области" </t>
    </r>
  </si>
  <si>
    <t xml:space="preserve">Расчет оценки эффективности реализации государственной подпрограммы Калужской области "Развитие промышленности строительных материалов и индустриального домостроения в Калужской области" в 2015 году  *)
</t>
  </si>
  <si>
    <t>цемент (портландцемент)</t>
  </si>
  <si>
    <t>панели и другие конструкции крупнопанельного домостроения (КПД)</t>
  </si>
  <si>
    <t>материалы строительные нерудные (галька, гравий, щебень)</t>
  </si>
  <si>
    <t xml:space="preserve">комплекты деревянных деталей для стандартных домов со стенами из местных строительных материалов </t>
  </si>
  <si>
    <t xml:space="preserve">тыс. кв. м </t>
  </si>
  <si>
    <t>Производственные мощности (по крупным и средним предприятиям):</t>
  </si>
  <si>
    <t xml:space="preserve"> Ввод производственных мощностей (по крупным и средним предприятиям):</t>
  </si>
  <si>
    <t xml:space="preserve">тыс. куб. м </t>
  </si>
  <si>
    <t>Степень износа основных фондов предприятий отрасли, %</t>
  </si>
  <si>
    <t>воздушным транспортом</t>
  </si>
  <si>
    <t>Количество приобретенных транспортных средств в рамках государственной поддержки</t>
  </si>
  <si>
    <t>Доля магазинов, практикующих самообслуживание покупателей</t>
  </si>
  <si>
    <t>Степень достижения суммарного норматива минимальной обеспеченности населения площадью торговых объектов по территориям, где обеспеченность меньше установленного норматива, в том числе        Износковский район</t>
  </si>
  <si>
    <t>Мосальский район</t>
  </si>
  <si>
    <t>Перемышльский район</t>
  </si>
  <si>
    <t>Барятинский район</t>
  </si>
  <si>
    <t>Ферзиковский район</t>
  </si>
  <si>
    <t>Ульяновский район</t>
  </si>
  <si>
    <t>Доля продовольственных товаров местных производителей в товарообороте розничных торговых сетей всего, в том числе:</t>
  </si>
  <si>
    <t>- хлеб и хлебобулочные изделия</t>
  </si>
  <si>
    <t>- молоко и молочная продукция</t>
  </si>
  <si>
    <t>- мясо, колбасные изделия, мясные полуфабрикаты</t>
  </si>
  <si>
    <t>Проведение конкурсов на лучшее предприятие потребительского рынка области</t>
  </si>
  <si>
    <t>Проведение конкурсов на лучшего продавца, повар</t>
  </si>
  <si>
    <t>Организация и проведение смотра-конкурса «Покупаем Калужское», в том числе организация телепередачи «Высший сорт»</t>
  </si>
  <si>
    <t>Доля электронного документооборота при осуществлении государственных и муниципальных закупок в сфере контрактной системы от общего документооборота в данной сфере</t>
  </si>
  <si>
    <t>Количество новых рабочих мест, созданных в Калужской области (нарастающим итогом)</t>
  </si>
  <si>
    <t>O = 0,8*Cel + 0,2*Mer</t>
  </si>
  <si>
    <t>**) В случае отсутствия в 2015 году контрольных мероприятий применяется следующая формула: O = Cel</t>
  </si>
  <si>
    <t xml:space="preserve">
</t>
  </si>
  <si>
    <t>***) В случае превышения 100% выполнения планового значения индикатора (показателя) указывается значение равным 100%.</t>
  </si>
  <si>
    <t xml:space="preserve">**)  2 вариант расчета комплексной оценки эффективности реализации государственной программы (подпрограммы) </t>
  </si>
  <si>
    <r>
      <t>Расчет оценки эффективности реализации государственной программы  (подпрограммы) Калужской области «Развитие промышленного сектора экономики Калужской области»</t>
    </r>
    <r>
      <rPr>
        <b/>
        <sz val="16"/>
        <color theme="1"/>
        <rFont val="Times New Roman"/>
        <family val="1"/>
        <charset val="204"/>
      </rPr>
      <t xml:space="preserve"> в 2015 году  *)
</t>
    </r>
  </si>
  <si>
    <t>1 вариант расчета комплексной оценки эффективности реализации государственной программы (подпрограммы):     O = 0,8*Cel + 0,2*Mer</t>
  </si>
  <si>
    <t>1 вариант расчета комплексной оценки эффективности реализации государственной программы (подпрограммы):               O = 0,8*Cel + 0,2*Mer</t>
  </si>
  <si>
    <t>Сумма значений = 7</t>
  </si>
  <si>
    <r>
      <t>Наименование государственной программы (подпрограммы)</t>
    </r>
    <r>
      <rPr>
        <sz val="11"/>
        <color theme="1"/>
        <rFont val="Times New Roman"/>
        <family val="1"/>
        <charset val="204"/>
      </rPr>
      <t xml:space="preserve"> *) </t>
    </r>
    <r>
      <rPr>
        <u/>
        <sz val="11"/>
        <color theme="1"/>
        <rFont val="Times New Roman"/>
        <family val="1"/>
        <charset val="204"/>
      </rPr>
      <t xml:space="preserve">"Организация транпортного обслуживания населения на территории Калужской области" ГП "Экономическое развитие в Калужской области"
</t>
    </r>
  </si>
  <si>
    <r>
      <t>Расчет оценки эффективности реализации государственной программы  (подпрограммы)</t>
    </r>
    <r>
      <rPr>
        <b/>
        <i/>
        <sz val="14"/>
        <color theme="1"/>
        <rFont val="Times New Roman"/>
        <family val="1"/>
        <charset val="204"/>
      </rPr>
      <t xml:space="preserve"> «Развитие торговли в Калужской области» в 2015 году  *)
</t>
    </r>
  </si>
  <si>
    <r>
      <t xml:space="preserve">Расчет оценки эффективности реализации государственной программы  (подпрограммы) Калужской области </t>
    </r>
    <r>
      <rPr>
        <b/>
        <i/>
        <sz val="14"/>
        <color theme="1"/>
        <rFont val="Times New Roman"/>
        <family val="1"/>
        <charset val="204"/>
      </rPr>
      <t xml:space="preserve">«Совершенствование государственного управления и регулирования в Калужской области» государственной программы  «Экономическое развитие в Калужской области» в 2015 году  *)
</t>
    </r>
  </si>
  <si>
    <t>Доля организаций в сферах теплоснабжения, водоснабжения и водоотведения, утилизации отходов, тарифное решение которым установлено при помощи единой информационно-аналитической системы Калужской области, от общего количества организаций, к которым применяется тарифное регулирование</t>
  </si>
  <si>
    <t xml:space="preserve">Расчет оценки эффективности реализации государственной программы  Калужской области в 2015 году  
</t>
  </si>
  <si>
    <t xml:space="preserve">Критерий 2 - Степень реализации контрольных мероприятий государственной программы </t>
  </si>
  <si>
    <t xml:space="preserve">Обеспечить проведение международного фестиваля "Дни Европы"
</t>
  </si>
  <si>
    <t>проведение фестиваля, начиная с 2014 года, было отменено в связи с экономическими санкциями, введенными странами Европейского союза в отношении России</t>
  </si>
  <si>
    <t>Обеспечит формирование информационной базы по имеющимся проектам по созданию образцов продукции и технологических решений на территории Калужской области, реализованных с использованием композиционных материалов и изделий из них</t>
  </si>
  <si>
    <t xml:space="preserve">Ввод в эксплуатацию аэропорта "Калуга" в г. Калуге
</t>
  </si>
  <si>
    <t>Ввод в эксплуатацию аэропорта "Калуга" в г. Калуге</t>
  </si>
  <si>
    <t>Обеспечить формирование информационной базы по имеющимся проектам по созданию образцов продукции и технологических решений на территории Калужской области, реализованных с использованием композиционных материалов и изделий из них</t>
  </si>
  <si>
    <t>Количество нестационарных и мобильных торговых объектов (на конец года)</t>
  </si>
  <si>
    <t>Сумма значений = 13</t>
  </si>
  <si>
    <t>Объем инвестиций резидентов особых экономических зон</t>
  </si>
  <si>
    <t>Таблица  № 3-1</t>
  </si>
  <si>
    <t>Таблица  № 3-2</t>
  </si>
  <si>
    <t>Таблица  № 3-3</t>
  </si>
  <si>
    <t>Таблица  № 3-4</t>
  </si>
  <si>
    <t>Таблица  № 3-5</t>
  </si>
  <si>
    <t>Таблица  № 3-6</t>
  </si>
  <si>
    <t>Таблица  № 3-7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</si>
</sst>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0.0%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5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9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1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/>
    </xf>
    <xf numFmtId="0" fontId="12" fillId="0" borderId="0" xfId="0" applyFont="1"/>
    <xf numFmtId="0" fontId="13" fillId="0" borderId="0" xfId="0" applyFont="1"/>
    <xf numFmtId="167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165" fontId="15" fillId="0" borderId="0" xfId="0" applyNumberFormat="1" applyFont="1"/>
    <xf numFmtId="0" fontId="10" fillId="0" borderId="0" xfId="0" applyFont="1"/>
    <xf numFmtId="2" fontId="15" fillId="0" borderId="0" xfId="0" applyNumberFormat="1" applyFont="1"/>
    <xf numFmtId="0" fontId="15" fillId="0" borderId="0" xfId="0" applyFont="1"/>
    <xf numFmtId="165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/>
    <xf numFmtId="16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horizontal="center"/>
    </xf>
    <xf numFmtId="0" fontId="17" fillId="0" borderId="0" xfId="0" applyFont="1"/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 shrinkToFit="1"/>
    </xf>
    <xf numFmtId="0" fontId="0" fillId="2" borderId="0" xfId="0" applyFill="1"/>
    <xf numFmtId="0" fontId="0" fillId="0" borderId="1" xfId="0" applyBorder="1"/>
    <xf numFmtId="165" fontId="7" fillId="0" borderId="1" xfId="0" applyNumberFormat="1" applyFont="1" applyFill="1" applyBorder="1" applyAlignment="1">
      <alignment horizontal="center" vertical="top"/>
    </xf>
    <xf numFmtId="165" fontId="7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0" xfId="0" applyFont="1" applyFill="1"/>
    <xf numFmtId="9" fontId="1" fillId="0" borderId="0" xfId="1" applyFont="1"/>
    <xf numFmtId="167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0" fontId="1" fillId="3" borderId="1" xfId="0" applyFont="1" applyFill="1" applyBorder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165" fontId="19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9" fontId="1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/>
    <xf numFmtId="49" fontId="10" fillId="0" borderId="1" xfId="0" applyNumberFormat="1" applyFont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/>
    <xf numFmtId="0" fontId="0" fillId="0" borderId="1" xfId="0" applyBorder="1" applyAlignment="1">
      <alignment horizontal="center" vertical="top"/>
    </xf>
    <xf numFmtId="165" fontId="0" fillId="0" borderId="1" xfId="0" applyNumberFormat="1" applyBorder="1"/>
    <xf numFmtId="167" fontId="1" fillId="3" borderId="1" xfId="0" applyNumberFormat="1" applyFont="1" applyFill="1" applyBorder="1"/>
    <xf numFmtId="2" fontId="1" fillId="2" borderId="2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4" fillId="0" borderId="0" xfId="0" applyFont="1" applyAlignment="1">
      <alignment horizontal="left" vertical="top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0" fontId="1" fillId="3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9" fontId="1" fillId="3" borderId="1" xfId="1" applyFont="1" applyFill="1" applyBorder="1" applyAlignment="1">
      <alignment horizontal="center"/>
    </xf>
    <xf numFmtId="10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3" fontId="1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view="pageBreakPreview" zoomScale="115" zoomScaleNormal="100" zoomScaleSheetLayoutView="115" workbookViewId="0">
      <selection activeCell="E24" sqref="E24:F24"/>
    </sheetView>
  </sheetViews>
  <sheetFormatPr defaultRowHeight="14.4" x14ac:dyDescent="0.3"/>
  <cols>
    <col min="1" max="1" width="3.33203125" customWidth="1"/>
    <col min="2" max="2" width="43.5546875" customWidth="1"/>
    <col min="3" max="3" width="6.44140625" customWidth="1"/>
    <col min="4" max="4" width="14.88671875" customWidth="1"/>
    <col min="5" max="5" width="15.33203125" customWidth="1"/>
    <col min="6" max="6" width="23" customWidth="1"/>
    <col min="7" max="7" width="17.6640625" customWidth="1"/>
    <col min="8" max="8" width="14.6640625" style="30" customWidth="1"/>
    <col min="9" max="9" width="12.109375" style="30" customWidth="1"/>
    <col min="10" max="10" width="10.88671875" style="30" customWidth="1"/>
    <col min="11" max="11" width="12.109375" style="30" customWidth="1"/>
    <col min="12" max="12" width="12.33203125" style="30" customWidth="1"/>
    <col min="13" max="13" width="9.109375" style="30"/>
  </cols>
  <sheetData>
    <row r="1" spans="1:16" x14ac:dyDescent="0.3">
      <c r="A1" s="1"/>
      <c r="B1" s="1"/>
      <c r="C1" s="1"/>
      <c r="D1" s="1"/>
      <c r="E1" s="1"/>
      <c r="F1" s="1"/>
      <c r="G1" s="1" t="s">
        <v>20</v>
      </c>
    </row>
    <row r="2" spans="1:16" ht="40.5" customHeight="1" x14ac:dyDescent="0.35">
      <c r="A2" s="97" t="s">
        <v>151</v>
      </c>
      <c r="B2" s="98"/>
      <c r="C2" s="98"/>
      <c r="D2" s="98"/>
      <c r="E2" s="98"/>
      <c r="F2" s="98"/>
      <c r="G2" s="98"/>
    </row>
    <row r="3" spans="1:16" ht="29.25" customHeight="1" x14ac:dyDescent="0.3">
      <c r="A3" s="109" t="s">
        <v>28</v>
      </c>
      <c r="B3" s="110"/>
      <c r="C3" s="110"/>
      <c r="D3" s="110"/>
      <c r="E3" s="110"/>
      <c r="F3" s="110"/>
      <c r="G3" s="111"/>
    </row>
    <row r="4" spans="1:16" ht="23.25" customHeight="1" x14ac:dyDescent="0.3">
      <c r="A4" s="99" t="s">
        <v>29</v>
      </c>
      <c r="B4" s="99"/>
      <c r="C4" s="99"/>
      <c r="D4" s="99"/>
      <c r="E4" s="99"/>
      <c r="F4" s="99"/>
      <c r="G4" s="99"/>
      <c r="H4" s="31"/>
      <c r="I4" s="31"/>
      <c r="J4" s="31"/>
      <c r="K4" s="31"/>
      <c r="L4" s="31"/>
      <c r="M4" s="31"/>
      <c r="N4" s="31"/>
    </row>
    <row r="5" spans="1:16" ht="69.75" customHeight="1" x14ac:dyDescent="0.3">
      <c r="A5" s="2"/>
      <c r="B5" s="59" t="s">
        <v>15</v>
      </c>
      <c r="C5" s="59" t="s">
        <v>0</v>
      </c>
      <c r="D5" s="33" t="s">
        <v>13</v>
      </c>
      <c r="E5" s="33" t="s">
        <v>14</v>
      </c>
      <c r="F5" s="33" t="s">
        <v>31</v>
      </c>
      <c r="G5" s="60" t="s">
        <v>5</v>
      </c>
      <c r="N5" s="30"/>
      <c r="O5" s="30"/>
      <c r="P5" s="30"/>
    </row>
    <row r="6" spans="1:16" ht="27.75" customHeight="1" x14ac:dyDescent="0.3">
      <c r="A6" s="7">
        <v>1</v>
      </c>
      <c r="B6" s="6" t="s">
        <v>24</v>
      </c>
      <c r="C6" s="9" t="s">
        <v>25</v>
      </c>
      <c r="D6" s="8">
        <v>80</v>
      </c>
      <c r="E6" s="8">
        <v>75.400000000000006</v>
      </c>
      <c r="F6" s="32">
        <f>SUM(E6/D6)</f>
        <v>0.94250000000000012</v>
      </c>
      <c r="G6" s="77"/>
      <c r="N6" s="30"/>
      <c r="O6" s="30"/>
      <c r="P6" s="30"/>
    </row>
    <row r="7" spans="1:16" ht="39.6" x14ac:dyDescent="0.3">
      <c r="A7" s="7">
        <v>2</v>
      </c>
      <c r="B7" s="6" t="s">
        <v>26</v>
      </c>
      <c r="C7" s="8" t="s">
        <v>27</v>
      </c>
      <c r="D7" s="8">
        <v>29.1</v>
      </c>
      <c r="E7" s="12">
        <v>27.1</v>
      </c>
      <c r="F7" s="32">
        <f>SUM(E7/D7)</f>
        <v>0.93127147766323026</v>
      </c>
      <c r="G7" s="77"/>
      <c r="N7" s="30"/>
      <c r="O7" s="30"/>
      <c r="P7" s="30"/>
    </row>
    <row r="8" spans="1:16" x14ac:dyDescent="0.3">
      <c r="A8" s="35"/>
      <c r="B8" s="2" t="s">
        <v>16</v>
      </c>
      <c r="C8" s="2"/>
      <c r="D8" s="2"/>
      <c r="E8" s="2"/>
      <c r="F8" s="89">
        <f>SUM(F6:F7)</f>
        <v>1.8737714776632304</v>
      </c>
      <c r="G8" s="78"/>
      <c r="N8" s="30"/>
      <c r="O8" s="30"/>
      <c r="P8" s="30"/>
    </row>
    <row r="9" spans="1:16" ht="21" customHeight="1" x14ac:dyDescent="0.3">
      <c r="A9" s="101" t="s">
        <v>1</v>
      </c>
      <c r="B9" s="101"/>
      <c r="C9" s="101"/>
      <c r="D9" s="101"/>
      <c r="E9" s="101"/>
      <c r="F9" s="101"/>
      <c r="G9" s="79">
        <f>F8/A7</f>
        <v>0.93688573883161519</v>
      </c>
      <c r="N9" s="30"/>
      <c r="O9" s="30"/>
      <c r="P9" s="30"/>
    </row>
    <row r="10" spans="1:16" ht="30" customHeight="1" x14ac:dyDescent="0.3">
      <c r="A10" s="102" t="s">
        <v>152</v>
      </c>
      <c r="B10" s="103"/>
      <c r="C10" s="103"/>
      <c r="D10" s="103"/>
      <c r="E10" s="103"/>
      <c r="F10" s="103"/>
      <c r="G10" s="1"/>
    </row>
    <row r="11" spans="1:16" ht="105.75" customHeight="1" x14ac:dyDescent="0.3">
      <c r="A11" s="2"/>
      <c r="B11" s="100" t="s">
        <v>2</v>
      </c>
      <c r="C11" s="100"/>
      <c r="D11" s="104" t="s">
        <v>21</v>
      </c>
      <c r="E11" s="104"/>
      <c r="F11" s="104" t="s">
        <v>3</v>
      </c>
      <c r="G11" s="104"/>
    </row>
    <row r="12" spans="1:16" ht="47.25" customHeight="1" x14ac:dyDescent="0.3">
      <c r="A12" s="6">
        <v>1</v>
      </c>
      <c r="B12" s="105" t="s">
        <v>38</v>
      </c>
      <c r="C12" s="106"/>
      <c r="D12" s="107">
        <v>1</v>
      </c>
      <c r="E12" s="107"/>
      <c r="F12" s="104"/>
      <c r="G12" s="104"/>
    </row>
    <row r="13" spans="1:16" ht="99" customHeight="1" x14ac:dyDescent="0.3">
      <c r="A13" s="6">
        <v>2</v>
      </c>
      <c r="B13" s="105" t="s">
        <v>153</v>
      </c>
      <c r="C13" s="106"/>
      <c r="D13" s="108" t="s">
        <v>154</v>
      </c>
      <c r="E13" s="106"/>
      <c r="F13" s="104"/>
      <c r="G13" s="104"/>
    </row>
    <row r="14" spans="1:16" ht="90" customHeight="1" x14ac:dyDescent="0.3">
      <c r="A14" s="6">
        <v>3</v>
      </c>
      <c r="B14" s="105" t="s">
        <v>158</v>
      </c>
      <c r="C14" s="106"/>
      <c r="D14" s="121">
        <v>1</v>
      </c>
      <c r="E14" s="106"/>
      <c r="F14" s="122"/>
      <c r="G14" s="106"/>
    </row>
    <row r="15" spans="1:16" ht="35.25" customHeight="1" x14ac:dyDescent="0.3">
      <c r="A15" s="6">
        <v>4</v>
      </c>
      <c r="B15" s="87" t="s">
        <v>157</v>
      </c>
      <c r="C15" s="88"/>
      <c r="D15" s="121">
        <v>1</v>
      </c>
      <c r="E15" s="106"/>
      <c r="F15" s="122"/>
      <c r="G15" s="106"/>
    </row>
    <row r="16" spans="1:16" ht="36" customHeight="1" x14ac:dyDescent="0.3">
      <c r="A16" s="6">
        <v>5</v>
      </c>
      <c r="B16" s="100" t="s">
        <v>133</v>
      </c>
      <c r="C16" s="100"/>
      <c r="D16" s="100">
        <v>1</v>
      </c>
      <c r="E16" s="100"/>
      <c r="F16" s="104"/>
      <c r="G16" s="104"/>
    </row>
    <row r="17" spans="1:13" ht="32.25" customHeight="1" x14ac:dyDescent="0.3">
      <c r="A17" s="6">
        <v>6</v>
      </c>
      <c r="B17" s="100" t="s">
        <v>134</v>
      </c>
      <c r="C17" s="100"/>
      <c r="D17" s="107">
        <v>1</v>
      </c>
      <c r="E17" s="107"/>
      <c r="F17" s="104"/>
      <c r="G17" s="104"/>
    </row>
    <row r="18" spans="1:13" ht="51" customHeight="1" x14ac:dyDescent="0.3">
      <c r="A18" s="6">
        <v>7</v>
      </c>
      <c r="B18" s="100" t="s">
        <v>135</v>
      </c>
      <c r="C18" s="100"/>
      <c r="D18" s="107">
        <v>1</v>
      </c>
      <c r="E18" s="107"/>
      <c r="F18" s="104"/>
      <c r="G18" s="104"/>
    </row>
    <row r="19" spans="1:13" ht="30.75" customHeight="1" x14ac:dyDescent="0.25">
      <c r="A19" s="6"/>
      <c r="B19" s="101"/>
      <c r="C19" s="101"/>
      <c r="D19" s="113">
        <f>SUM(D12:E18)</f>
        <v>6</v>
      </c>
      <c r="E19" s="113"/>
      <c r="F19" s="104"/>
      <c r="G19" s="104"/>
    </row>
    <row r="20" spans="1:13" ht="30" customHeight="1" x14ac:dyDescent="0.3">
      <c r="A20" s="101" t="s">
        <v>4</v>
      </c>
      <c r="B20" s="101"/>
      <c r="C20" s="101"/>
      <c r="D20" s="101"/>
      <c r="E20" s="101"/>
      <c r="F20" s="117">
        <f>D19/6</f>
        <v>1</v>
      </c>
      <c r="G20" s="117"/>
    </row>
    <row r="21" spans="1:13" ht="17.25" customHeight="1" x14ac:dyDescent="0.25">
      <c r="A21" s="4"/>
      <c r="B21" s="4"/>
      <c r="C21" s="4"/>
      <c r="D21" s="4"/>
      <c r="E21" s="5"/>
      <c r="F21" s="3"/>
      <c r="G21" s="3"/>
    </row>
    <row r="22" spans="1:13" ht="15.75" customHeight="1" x14ac:dyDescent="0.3">
      <c r="A22" s="116" t="s">
        <v>39</v>
      </c>
      <c r="B22" s="116"/>
      <c r="C22" s="116"/>
      <c r="D22" s="116"/>
      <c r="E22" s="116"/>
      <c r="F22" s="116"/>
      <c r="G22" s="1"/>
      <c r="H22"/>
      <c r="I22"/>
      <c r="J22"/>
      <c r="K22"/>
      <c r="L22"/>
      <c r="M22"/>
    </row>
    <row r="23" spans="1:13" ht="17.25" customHeight="1" x14ac:dyDescent="0.25">
      <c r="A23" s="114"/>
      <c r="B23" s="114"/>
      <c r="C23" s="114"/>
      <c r="D23" s="114"/>
      <c r="E23" s="114" t="s">
        <v>138</v>
      </c>
      <c r="F23" s="114"/>
      <c r="G23" s="1"/>
      <c r="H23"/>
      <c r="I23"/>
      <c r="J23"/>
      <c r="K23"/>
      <c r="L23"/>
      <c r="M23"/>
    </row>
    <row r="24" spans="1:13" ht="30.75" customHeight="1" x14ac:dyDescent="0.3">
      <c r="A24" s="118" t="s">
        <v>12</v>
      </c>
      <c r="B24" s="118"/>
      <c r="C24" s="118"/>
      <c r="D24" s="118"/>
      <c r="E24" s="115">
        <f>0.8*G9+0.2*F20</f>
        <v>0.94950859106529228</v>
      </c>
      <c r="F24" s="115"/>
      <c r="G24" s="1"/>
      <c r="H24"/>
      <c r="I24"/>
      <c r="J24"/>
      <c r="K24"/>
      <c r="L24"/>
      <c r="M24"/>
    </row>
    <row r="25" spans="1:13" ht="15" x14ac:dyDescent="0.25">
      <c r="A25" s="1"/>
      <c r="B25" s="1"/>
      <c r="C25" s="1"/>
      <c r="D25" s="1"/>
      <c r="E25" s="1"/>
      <c r="F25" s="1"/>
      <c r="G25" s="1"/>
    </row>
    <row r="26" spans="1:13" ht="19.5" customHeight="1" x14ac:dyDescent="0.3">
      <c r="A26" s="119" t="s">
        <v>18</v>
      </c>
      <c r="B26" s="119"/>
      <c r="C26" s="119"/>
      <c r="D26" s="119"/>
      <c r="E26" s="119"/>
      <c r="F26" s="119"/>
      <c r="G26" s="1"/>
    </row>
    <row r="27" spans="1:13" ht="13.5" customHeight="1" x14ac:dyDescent="0.3">
      <c r="A27" s="100" t="s">
        <v>19</v>
      </c>
      <c r="B27" s="100"/>
      <c r="C27" s="100"/>
      <c r="D27" s="100" t="s">
        <v>32</v>
      </c>
      <c r="E27" s="100"/>
      <c r="F27" s="100"/>
      <c r="G27" s="1"/>
    </row>
    <row r="28" spans="1:13" x14ac:dyDescent="0.3">
      <c r="A28" s="120" t="s">
        <v>9</v>
      </c>
      <c r="B28" s="120"/>
      <c r="C28" s="120"/>
      <c r="D28" s="114" t="s">
        <v>6</v>
      </c>
      <c r="E28" s="114"/>
      <c r="F28" s="114"/>
      <c r="G28" s="1"/>
    </row>
    <row r="29" spans="1:13" x14ac:dyDescent="0.3">
      <c r="A29" s="120" t="s">
        <v>10</v>
      </c>
      <c r="B29" s="120"/>
      <c r="C29" s="120"/>
      <c r="D29" s="114" t="s">
        <v>7</v>
      </c>
      <c r="E29" s="114"/>
      <c r="F29" s="114"/>
      <c r="G29" s="1"/>
    </row>
    <row r="30" spans="1:13" x14ac:dyDescent="0.3">
      <c r="A30" s="120" t="s">
        <v>11</v>
      </c>
      <c r="B30" s="120"/>
      <c r="C30" s="120"/>
      <c r="D30" s="114" t="s">
        <v>8</v>
      </c>
      <c r="E30" s="114"/>
      <c r="F30" s="114"/>
      <c r="G30" s="1"/>
    </row>
    <row r="31" spans="1:13" ht="15" x14ac:dyDescent="0.25">
      <c r="A31" s="10"/>
      <c r="B31" s="10"/>
      <c r="C31" s="10"/>
      <c r="D31" s="11"/>
      <c r="E31" s="11"/>
      <c r="F31" s="11"/>
      <c r="G31" s="1"/>
    </row>
    <row r="32" spans="1:13" ht="17.25" customHeight="1" x14ac:dyDescent="0.3">
      <c r="A32" s="112" t="s">
        <v>22</v>
      </c>
      <c r="B32" s="112"/>
      <c r="C32" s="112"/>
      <c r="D32" s="112"/>
      <c r="E32" s="112"/>
      <c r="F32" s="112"/>
    </row>
    <row r="33" spans="1:7" ht="16.5" customHeight="1" x14ac:dyDescent="0.3">
      <c r="A33" s="112" t="s">
        <v>30</v>
      </c>
      <c r="B33" s="112"/>
      <c r="C33" s="112"/>
      <c r="D33" s="112"/>
      <c r="E33" s="112"/>
      <c r="F33" s="112"/>
      <c r="G33" s="112"/>
    </row>
    <row r="34" spans="1:7" ht="15" customHeight="1" x14ac:dyDescent="0.3">
      <c r="A34" s="112" t="s">
        <v>139</v>
      </c>
      <c r="B34" s="112"/>
      <c r="C34" s="112"/>
      <c r="D34" s="112"/>
      <c r="E34" s="112"/>
      <c r="F34" s="112"/>
      <c r="G34" s="112"/>
    </row>
    <row r="35" spans="1:7" ht="15" x14ac:dyDescent="0.25">
      <c r="A35" s="112"/>
      <c r="B35" s="112"/>
      <c r="C35" s="112"/>
      <c r="D35" s="112"/>
      <c r="E35" s="112"/>
      <c r="F35" s="112"/>
    </row>
  </sheetData>
  <mergeCells count="51">
    <mergeCell ref="B14:C14"/>
    <mergeCell ref="D14:E14"/>
    <mergeCell ref="F14:G14"/>
    <mergeCell ref="F15:G15"/>
    <mergeCell ref="D15:E15"/>
    <mergeCell ref="F16:G16"/>
    <mergeCell ref="F17:G17"/>
    <mergeCell ref="B16:C16"/>
    <mergeCell ref="D16:E16"/>
    <mergeCell ref="B17:C17"/>
    <mergeCell ref="D17:E17"/>
    <mergeCell ref="D28:F28"/>
    <mergeCell ref="D29:F29"/>
    <mergeCell ref="D30:F30"/>
    <mergeCell ref="A26:F26"/>
    <mergeCell ref="A27:C27"/>
    <mergeCell ref="A28:C28"/>
    <mergeCell ref="A29:C29"/>
    <mergeCell ref="A30:C30"/>
    <mergeCell ref="A20:E20"/>
    <mergeCell ref="D27:F27"/>
    <mergeCell ref="D18:E18"/>
    <mergeCell ref="B19:C19"/>
    <mergeCell ref="A35:F35"/>
    <mergeCell ref="D19:E19"/>
    <mergeCell ref="E23:F23"/>
    <mergeCell ref="E24:F24"/>
    <mergeCell ref="A22:F22"/>
    <mergeCell ref="A23:D23"/>
    <mergeCell ref="A34:G34"/>
    <mergeCell ref="A33:G33"/>
    <mergeCell ref="A32:F32"/>
    <mergeCell ref="F19:G19"/>
    <mergeCell ref="F20:G20"/>
    <mergeCell ref="A24:D24"/>
    <mergeCell ref="A2:G2"/>
    <mergeCell ref="A4:G4"/>
    <mergeCell ref="B11:C11"/>
    <mergeCell ref="B18:C18"/>
    <mergeCell ref="A9:F9"/>
    <mergeCell ref="A10:F10"/>
    <mergeCell ref="F11:G11"/>
    <mergeCell ref="F18:G18"/>
    <mergeCell ref="D11:E11"/>
    <mergeCell ref="B12:C12"/>
    <mergeCell ref="D12:E12"/>
    <mergeCell ref="B13:C13"/>
    <mergeCell ref="D13:E13"/>
    <mergeCell ref="A3:G3"/>
    <mergeCell ref="F12:G12"/>
    <mergeCell ref="F13:G1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Normal="100" zoomScaleSheetLayoutView="100" workbookViewId="0">
      <selection activeCell="A3" sqref="A3:G3"/>
    </sheetView>
  </sheetViews>
  <sheetFormatPr defaultRowHeight="14.4" x14ac:dyDescent="0.3"/>
  <cols>
    <col min="1" max="1" width="3.33203125" customWidth="1"/>
    <col min="2" max="2" width="43.5546875" customWidth="1"/>
    <col min="3" max="3" width="6.44140625" customWidth="1"/>
    <col min="4" max="4" width="14.88671875" customWidth="1"/>
    <col min="5" max="5" width="15.33203125" customWidth="1"/>
    <col min="6" max="6" width="23" customWidth="1"/>
    <col min="7" max="7" width="17.6640625" customWidth="1"/>
    <col min="9" max="9" width="10.5546875" bestFit="1" customWidth="1"/>
    <col min="10" max="10" width="9.44140625" bestFit="1" customWidth="1"/>
  </cols>
  <sheetData>
    <row r="1" spans="1:10" x14ac:dyDescent="0.3">
      <c r="A1" s="1"/>
      <c r="B1" s="1"/>
      <c r="C1" s="1"/>
      <c r="D1" s="1"/>
      <c r="E1" s="1"/>
      <c r="F1" s="1"/>
      <c r="G1" s="1" t="s">
        <v>162</v>
      </c>
    </row>
    <row r="2" spans="1:10" ht="40.5" customHeight="1" x14ac:dyDescent="0.35">
      <c r="A2" s="97" t="s">
        <v>89</v>
      </c>
      <c r="B2" s="98"/>
      <c r="C2" s="98"/>
      <c r="D2" s="98"/>
      <c r="E2" s="98"/>
      <c r="F2" s="98"/>
      <c r="G2" s="98"/>
    </row>
    <row r="3" spans="1:10" ht="48" customHeight="1" x14ac:dyDescent="0.3">
      <c r="A3" s="123" t="s">
        <v>90</v>
      </c>
      <c r="B3" s="124"/>
      <c r="C3" s="124"/>
      <c r="D3" s="124"/>
      <c r="E3" s="124"/>
      <c r="F3" s="124"/>
      <c r="G3" s="125"/>
    </row>
    <row r="4" spans="1:10" ht="15" x14ac:dyDescent="0.25">
      <c r="A4" s="13"/>
      <c r="B4" s="13"/>
      <c r="C4" s="13"/>
      <c r="D4" s="13"/>
      <c r="E4" s="13"/>
      <c r="F4" s="13"/>
      <c r="G4" s="13"/>
    </row>
    <row r="5" spans="1:10" x14ac:dyDescent="0.3">
      <c r="A5" s="99" t="s">
        <v>33</v>
      </c>
      <c r="B5" s="99"/>
      <c r="C5" s="99"/>
      <c r="D5" s="99"/>
      <c r="E5" s="99"/>
      <c r="F5" s="99"/>
      <c r="G5" s="99"/>
    </row>
    <row r="6" spans="1:10" ht="69.75" customHeight="1" x14ac:dyDescent="0.3">
      <c r="A6" s="2"/>
      <c r="B6" s="59" t="s">
        <v>15</v>
      </c>
      <c r="C6" s="59" t="s">
        <v>0</v>
      </c>
      <c r="D6" s="33" t="s">
        <v>13</v>
      </c>
      <c r="E6" s="33" t="s">
        <v>14</v>
      </c>
      <c r="F6" s="33" t="s">
        <v>41</v>
      </c>
      <c r="G6" s="60" t="s">
        <v>5</v>
      </c>
    </row>
    <row r="7" spans="1:10" ht="39.6" x14ac:dyDescent="0.3">
      <c r="A7" s="35">
        <v>1</v>
      </c>
      <c r="B7" s="6" t="s">
        <v>34</v>
      </c>
      <c r="C7" s="14" t="s">
        <v>35</v>
      </c>
      <c r="D7" s="15">
        <v>86</v>
      </c>
      <c r="E7" s="15">
        <v>86</v>
      </c>
      <c r="F7" s="16">
        <v>1</v>
      </c>
      <c r="G7" s="77"/>
    </row>
    <row r="8" spans="1:10" ht="52.8" x14ac:dyDescent="0.3">
      <c r="A8" s="35">
        <v>2</v>
      </c>
      <c r="B8" s="6" t="s">
        <v>137</v>
      </c>
      <c r="C8" s="14" t="s">
        <v>36</v>
      </c>
      <c r="D8" s="17">
        <v>24.7</v>
      </c>
      <c r="E8" s="15">
        <v>24.8</v>
      </c>
      <c r="F8" s="16">
        <v>1</v>
      </c>
      <c r="G8" s="77"/>
    </row>
    <row r="9" spans="1:10" ht="26.4" x14ac:dyDescent="0.3">
      <c r="A9" s="35">
        <v>3</v>
      </c>
      <c r="B9" s="6" t="s">
        <v>161</v>
      </c>
      <c r="C9" s="14" t="s">
        <v>37</v>
      </c>
      <c r="D9" s="17">
        <v>2.36</v>
      </c>
      <c r="E9" s="15">
        <v>1.1000000000000001</v>
      </c>
      <c r="F9" s="18">
        <f>SUM(E9/D9)</f>
        <v>0.46610169491525427</v>
      </c>
      <c r="G9" s="77"/>
    </row>
    <row r="10" spans="1:10" x14ac:dyDescent="0.3">
      <c r="A10" s="35"/>
      <c r="B10" s="2" t="s">
        <v>16</v>
      </c>
      <c r="C10" s="2"/>
      <c r="D10" s="2"/>
      <c r="E10" s="2"/>
      <c r="F10" s="89">
        <f>SUM(F7:F9)</f>
        <v>2.4661016949152543</v>
      </c>
      <c r="G10" s="78"/>
    </row>
    <row r="11" spans="1:10" ht="21" customHeight="1" x14ac:dyDescent="0.3">
      <c r="A11" s="101" t="s">
        <v>1</v>
      </c>
      <c r="B11" s="101"/>
      <c r="C11" s="101"/>
      <c r="D11" s="101"/>
      <c r="E11" s="101"/>
      <c r="F11" s="101"/>
      <c r="G11" s="79">
        <f>F10/A9</f>
        <v>0.82203389830508478</v>
      </c>
    </row>
    <row r="12" spans="1:10" ht="30" customHeight="1" x14ac:dyDescent="0.3">
      <c r="A12" s="102" t="s">
        <v>100</v>
      </c>
      <c r="B12" s="103"/>
      <c r="C12" s="103"/>
      <c r="D12" s="103"/>
      <c r="E12" s="103"/>
      <c r="F12" s="103"/>
      <c r="G12" s="1"/>
      <c r="I12" s="38"/>
      <c r="J12" s="37"/>
    </row>
    <row r="13" spans="1:10" ht="105.75" customHeight="1" x14ac:dyDescent="0.3">
      <c r="A13" s="2"/>
      <c r="B13" s="100" t="s">
        <v>2</v>
      </c>
      <c r="C13" s="100"/>
      <c r="D13" s="104" t="s">
        <v>21</v>
      </c>
      <c r="E13" s="104"/>
      <c r="F13" s="104" t="s">
        <v>3</v>
      </c>
      <c r="G13" s="104"/>
      <c r="I13" s="39"/>
      <c r="J13" s="40"/>
    </row>
    <row r="14" spans="1:10" ht="56.25" customHeight="1" x14ac:dyDescent="0.3">
      <c r="A14" s="23">
        <v>1</v>
      </c>
      <c r="B14" s="128" t="s">
        <v>23</v>
      </c>
      <c r="C14" s="128"/>
      <c r="D14" s="100">
        <v>1</v>
      </c>
      <c r="E14" s="100"/>
      <c r="F14" s="129"/>
      <c r="G14" s="129"/>
    </row>
    <row r="15" spans="1:10" ht="93" customHeight="1" x14ac:dyDescent="0.3">
      <c r="A15" s="23"/>
      <c r="B15" s="105" t="s">
        <v>153</v>
      </c>
      <c r="C15" s="106"/>
      <c r="D15" s="108" t="s">
        <v>154</v>
      </c>
      <c r="E15" s="106"/>
      <c r="F15" s="126"/>
      <c r="G15" s="127"/>
    </row>
    <row r="16" spans="1:10" ht="30.75" customHeight="1" x14ac:dyDescent="0.3">
      <c r="A16" s="2"/>
      <c r="B16" s="101" t="s">
        <v>17</v>
      </c>
      <c r="C16" s="101"/>
      <c r="D16" s="131">
        <f>SUM(D14)</f>
        <v>1</v>
      </c>
      <c r="E16" s="131"/>
      <c r="F16" s="114"/>
      <c r="G16" s="114"/>
    </row>
    <row r="17" spans="1:7" ht="30" customHeight="1" x14ac:dyDescent="0.3">
      <c r="A17" s="101" t="s">
        <v>4</v>
      </c>
      <c r="B17" s="101"/>
      <c r="C17" s="101"/>
      <c r="D17" s="101"/>
      <c r="E17" s="101"/>
      <c r="F17" s="117">
        <f>D16/A14</f>
        <v>1</v>
      </c>
      <c r="G17" s="117"/>
    </row>
    <row r="18" spans="1:7" ht="17.25" customHeight="1" x14ac:dyDescent="0.3">
      <c r="A18" s="4"/>
      <c r="B18" s="4"/>
      <c r="C18" s="4"/>
      <c r="D18" s="4"/>
      <c r="E18" s="5"/>
      <c r="F18" s="3"/>
      <c r="G18" s="3"/>
    </row>
    <row r="19" spans="1:7" ht="15.75" customHeight="1" x14ac:dyDescent="0.3">
      <c r="A19" s="116" t="s">
        <v>39</v>
      </c>
      <c r="B19" s="116"/>
      <c r="C19" s="116"/>
      <c r="D19" s="116"/>
      <c r="E19" s="116"/>
      <c r="F19" s="116"/>
      <c r="G19" s="1"/>
    </row>
    <row r="20" spans="1:7" ht="17.25" customHeight="1" x14ac:dyDescent="0.3">
      <c r="A20" s="114"/>
      <c r="B20" s="114"/>
      <c r="C20" s="114"/>
      <c r="D20" s="114"/>
      <c r="E20" s="114" t="s">
        <v>138</v>
      </c>
      <c r="F20" s="114"/>
      <c r="G20" s="1"/>
    </row>
    <row r="21" spans="1:7" ht="30.75" customHeight="1" x14ac:dyDescent="0.3">
      <c r="A21" s="118" t="s">
        <v>12</v>
      </c>
      <c r="B21" s="118"/>
      <c r="C21" s="118"/>
      <c r="D21" s="118"/>
      <c r="E21" s="130">
        <f>0.8*G11+0.2*F17</f>
        <v>0.85762711864406782</v>
      </c>
      <c r="F21" s="130"/>
      <c r="G21" s="1"/>
    </row>
    <row r="22" spans="1:7" x14ac:dyDescent="0.3">
      <c r="A22" s="1"/>
      <c r="B22" s="1"/>
      <c r="C22" s="1"/>
      <c r="D22" s="1"/>
      <c r="E22" s="1"/>
      <c r="F22" s="1"/>
      <c r="G22" s="1"/>
    </row>
    <row r="23" spans="1:7" ht="19.5" customHeight="1" x14ac:dyDescent="0.3">
      <c r="A23" s="119" t="s">
        <v>18</v>
      </c>
      <c r="B23" s="119"/>
      <c r="C23" s="119"/>
      <c r="D23" s="119"/>
      <c r="E23" s="119"/>
      <c r="F23" s="119"/>
      <c r="G23" s="1"/>
    </row>
    <row r="24" spans="1:7" ht="13.5" customHeight="1" x14ac:dyDescent="0.3">
      <c r="A24" s="100" t="s">
        <v>19</v>
      </c>
      <c r="B24" s="100"/>
      <c r="C24" s="100"/>
      <c r="D24" s="100" t="s">
        <v>40</v>
      </c>
      <c r="E24" s="100"/>
      <c r="F24" s="100"/>
      <c r="G24" s="1"/>
    </row>
    <row r="25" spans="1:7" x14ac:dyDescent="0.3">
      <c r="A25" s="120" t="s">
        <v>9</v>
      </c>
      <c r="B25" s="120"/>
      <c r="C25" s="120"/>
      <c r="D25" s="114" t="s">
        <v>6</v>
      </c>
      <c r="E25" s="114"/>
      <c r="F25" s="114"/>
      <c r="G25" s="1"/>
    </row>
    <row r="26" spans="1:7" x14ac:dyDescent="0.3">
      <c r="A26" s="120" t="s">
        <v>10</v>
      </c>
      <c r="B26" s="120"/>
      <c r="C26" s="120"/>
      <c r="D26" s="114" t="s">
        <v>7</v>
      </c>
      <c r="E26" s="114"/>
      <c r="F26" s="114"/>
      <c r="G26" s="1"/>
    </row>
    <row r="27" spans="1:7" x14ac:dyDescent="0.3">
      <c r="A27" s="120" t="s">
        <v>11</v>
      </c>
      <c r="B27" s="120"/>
      <c r="C27" s="120"/>
      <c r="D27" s="114" t="s">
        <v>8</v>
      </c>
      <c r="E27" s="114"/>
      <c r="F27" s="114"/>
      <c r="G27" s="1"/>
    </row>
    <row r="29" spans="1:7" ht="17.25" customHeight="1" x14ac:dyDescent="0.3">
      <c r="A29" s="112" t="s">
        <v>22</v>
      </c>
      <c r="B29" s="112"/>
      <c r="C29" s="112"/>
      <c r="D29" s="112"/>
      <c r="E29" s="112"/>
      <c r="F29" s="112"/>
    </row>
    <row r="30" spans="1:7" ht="16.5" customHeight="1" x14ac:dyDescent="0.3">
      <c r="A30" s="112" t="s">
        <v>91</v>
      </c>
      <c r="B30" s="112"/>
      <c r="C30" s="112"/>
      <c r="D30" s="112"/>
      <c r="E30" s="112"/>
      <c r="F30" s="112"/>
      <c r="G30" s="112"/>
    </row>
    <row r="31" spans="1:7" ht="15" customHeight="1" x14ac:dyDescent="0.3">
      <c r="A31" s="112" t="s">
        <v>139</v>
      </c>
      <c r="B31" s="112"/>
      <c r="C31" s="112"/>
      <c r="D31" s="112"/>
      <c r="E31" s="112"/>
      <c r="F31" s="112"/>
      <c r="G31" s="112"/>
    </row>
    <row r="32" spans="1:7" x14ac:dyDescent="0.3">
      <c r="A32" s="112"/>
      <c r="B32" s="112"/>
      <c r="C32" s="112"/>
      <c r="D32" s="112"/>
      <c r="E32" s="112"/>
      <c r="F32" s="112"/>
    </row>
  </sheetData>
  <mergeCells count="37">
    <mergeCell ref="A30:G30"/>
    <mergeCell ref="A31:G31"/>
    <mergeCell ref="A32:F32"/>
    <mergeCell ref="D15:E15"/>
    <mergeCell ref="B15:C15"/>
    <mergeCell ref="E20:F20"/>
    <mergeCell ref="A21:D21"/>
    <mergeCell ref="E21:F21"/>
    <mergeCell ref="A23:F23"/>
    <mergeCell ref="A24:C24"/>
    <mergeCell ref="D24:F24"/>
    <mergeCell ref="B16:C16"/>
    <mergeCell ref="D16:E16"/>
    <mergeCell ref="F16:G16"/>
    <mergeCell ref="F17:G17"/>
    <mergeCell ref="A17:E17"/>
    <mergeCell ref="A2:G2"/>
    <mergeCell ref="A3:G3"/>
    <mergeCell ref="A5:G5"/>
    <mergeCell ref="A11:F11"/>
    <mergeCell ref="F15:G15"/>
    <mergeCell ref="A12:F12"/>
    <mergeCell ref="B13:C13"/>
    <mergeCell ref="D13:E13"/>
    <mergeCell ref="F13:G13"/>
    <mergeCell ref="B14:C14"/>
    <mergeCell ref="D14:E14"/>
    <mergeCell ref="F14:G14"/>
    <mergeCell ref="A29:F29"/>
    <mergeCell ref="A19:F19"/>
    <mergeCell ref="A20:D20"/>
    <mergeCell ref="A26:C26"/>
    <mergeCell ref="D26:F26"/>
    <mergeCell ref="A27:C27"/>
    <mergeCell ref="D27:F27"/>
    <mergeCell ref="A25:C25"/>
    <mergeCell ref="D25:F25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zoomScale="115" zoomScaleNormal="100" zoomScaleSheetLayoutView="115" workbookViewId="0">
      <selection activeCell="G1" sqref="G1"/>
    </sheetView>
  </sheetViews>
  <sheetFormatPr defaultRowHeight="14.4" x14ac:dyDescent="0.3"/>
  <cols>
    <col min="1" max="1" width="3.33203125" customWidth="1"/>
    <col min="2" max="2" width="43.5546875" customWidth="1"/>
    <col min="3" max="3" width="5.5546875" customWidth="1"/>
    <col min="4" max="4" width="14.88671875" customWidth="1"/>
    <col min="5" max="5" width="15.33203125" customWidth="1"/>
    <col min="6" max="6" width="23" customWidth="1"/>
    <col min="7" max="7" width="17.6640625" customWidth="1"/>
  </cols>
  <sheetData>
    <row r="1" spans="1:7" x14ac:dyDescent="0.3">
      <c r="A1" s="1"/>
      <c r="B1" s="1"/>
      <c r="C1" s="1"/>
      <c r="D1" s="1"/>
      <c r="E1" s="1"/>
      <c r="F1" s="1"/>
      <c r="G1" s="1" t="s">
        <v>163</v>
      </c>
    </row>
    <row r="2" spans="1:7" ht="84.75" customHeight="1" x14ac:dyDescent="0.3">
      <c r="A2" s="135" t="s">
        <v>143</v>
      </c>
      <c r="B2" s="136"/>
      <c r="C2" s="136"/>
      <c r="D2" s="136"/>
      <c r="E2" s="136"/>
      <c r="F2" s="136"/>
      <c r="G2" s="136"/>
    </row>
    <row r="3" spans="1:7" x14ac:dyDescent="0.3">
      <c r="A3" s="99" t="s">
        <v>93</v>
      </c>
      <c r="B3" s="99"/>
      <c r="C3" s="99"/>
      <c r="D3" s="99"/>
      <c r="E3" s="99"/>
      <c r="F3" s="99"/>
      <c r="G3" s="99"/>
    </row>
    <row r="4" spans="1:7" ht="69.75" customHeight="1" x14ac:dyDescent="0.3">
      <c r="A4" s="2"/>
      <c r="B4" s="59" t="s">
        <v>15</v>
      </c>
      <c r="C4" s="59" t="s">
        <v>0</v>
      </c>
      <c r="D4" s="33" t="s">
        <v>13</v>
      </c>
      <c r="E4" s="33" t="s">
        <v>14</v>
      </c>
      <c r="F4" s="33" t="s">
        <v>94</v>
      </c>
      <c r="G4" s="60" t="s">
        <v>5</v>
      </c>
    </row>
    <row r="5" spans="1:7" ht="41.4" x14ac:dyDescent="0.3">
      <c r="A5" s="34">
        <v>1</v>
      </c>
      <c r="B5" s="19" t="s">
        <v>95</v>
      </c>
      <c r="C5" s="19" t="s">
        <v>27</v>
      </c>
      <c r="D5" s="20">
        <v>38.1</v>
      </c>
      <c r="E5" s="20">
        <v>38.1</v>
      </c>
      <c r="F5" s="41">
        <f>E5/D5*100</f>
        <v>100</v>
      </c>
      <c r="G5" s="2"/>
    </row>
    <row r="6" spans="1:7" ht="69" x14ac:dyDescent="0.3">
      <c r="A6" s="34">
        <v>2</v>
      </c>
      <c r="B6" s="19" t="s">
        <v>42</v>
      </c>
      <c r="C6" s="19" t="s">
        <v>27</v>
      </c>
      <c r="D6" s="20">
        <v>105</v>
      </c>
      <c r="E6" s="20">
        <v>103.8</v>
      </c>
      <c r="F6" s="41">
        <f>E6/D6*100</f>
        <v>98.857142857142861</v>
      </c>
      <c r="G6" s="2"/>
    </row>
    <row r="7" spans="1:7" ht="41.4" x14ac:dyDescent="0.3">
      <c r="A7" s="34"/>
      <c r="B7" s="19" t="s">
        <v>43</v>
      </c>
      <c r="C7" s="19"/>
      <c r="D7" s="19"/>
      <c r="E7" s="19"/>
      <c r="F7" s="2"/>
      <c r="G7" s="2"/>
    </row>
    <row r="8" spans="1:7" x14ac:dyDescent="0.3">
      <c r="A8" s="34">
        <v>3</v>
      </c>
      <c r="B8" s="19" t="s">
        <v>96</v>
      </c>
      <c r="C8" s="19" t="s">
        <v>27</v>
      </c>
      <c r="D8" s="20">
        <v>99</v>
      </c>
      <c r="E8" s="20">
        <v>99</v>
      </c>
      <c r="F8" s="41">
        <f>E8/D8*100</f>
        <v>100</v>
      </c>
      <c r="G8" s="2"/>
    </row>
    <row r="9" spans="1:7" x14ac:dyDescent="0.3">
      <c r="A9" s="34">
        <v>4</v>
      </c>
      <c r="B9" s="19" t="s">
        <v>97</v>
      </c>
      <c r="C9" s="19" t="s">
        <v>27</v>
      </c>
      <c r="D9" s="20">
        <v>99</v>
      </c>
      <c r="E9" s="20">
        <v>99</v>
      </c>
      <c r="F9" s="41">
        <f>E9/D9*100</f>
        <v>100</v>
      </c>
      <c r="G9" s="2"/>
    </row>
    <row r="10" spans="1:7" x14ac:dyDescent="0.3">
      <c r="A10" s="34">
        <v>5</v>
      </c>
      <c r="B10" s="19" t="s">
        <v>98</v>
      </c>
      <c r="C10" s="19" t="s">
        <v>27</v>
      </c>
      <c r="D10" s="20">
        <v>99</v>
      </c>
      <c r="E10" s="20">
        <v>99</v>
      </c>
      <c r="F10" s="41">
        <f>E10/D10*100</f>
        <v>100</v>
      </c>
      <c r="G10" s="2"/>
    </row>
    <row r="11" spans="1:7" ht="15" x14ac:dyDescent="0.25">
      <c r="A11" s="35"/>
      <c r="B11" s="2"/>
      <c r="C11" s="2"/>
      <c r="D11" s="2"/>
      <c r="E11" s="20"/>
      <c r="F11" s="2"/>
      <c r="G11" s="2"/>
    </row>
    <row r="12" spans="1:7" x14ac:dyDescent="0.3">
      <c r="A12" s="35"/>
      <c r="B12" s="2" t="s">
        <v>16</v>
      </c>
      <c r="C12" s="2"/>
      <c r="D12" s="2"/>
      <c r="E12" s="2"/>
      <c r="F12" s="42">
        <f>SUM(F5:F11)</f>
        <v>498.85714285714289</v>
      </c>
      <c r="G12" s="2"/>
    </row>
    <row r="13" spans="1:7" ht="21" customHeight="1" x14ac:dyDescent="0.3">
      <c r="A13" s="101" t="s">
        <v>1</v>
      </c>
      <c r="B13" s="101"/>
      <c r="C13" s="101"/>
      <c r="D13" s="101"/>
      <c r="E13" s="101"/>
      <c r="F13" s="101"/>
      <c r="G13" s="80">
        <f>F12/A10</f>
        <v>99.771428571428572</v>
      </c>
    </row>
    <row r="14" spans="1:7" ht="31.5" customHeight="1" x14ac:dyDescent="0.3">
      <c r="A14" s="137" t="s">
        <v>140</v>
      </c>
      <c r="B14" s="137"/>
      <c r="C14" s="137"/>
      <c r="D14" s="137"/>
      <c r="E14" s="137"/>
      <c r="F14" s="137"/>
      <c r="G14" s="137"/>
    </row>
    <row r="15" spans="1:7" ht="19.5" customHeight="1" x14ac:dyDescent="0.3">
      <c r="A15" s="102" t="s">
        <v>100</v>
      </c>
      <c r="B15" s="102"/>
      <c r="C15" s="102"/>
      <c r="D15" s="102"/>
      <c r="E15" s="102"/>
      <c r="F15" s="102"/>
      <c r="G15" s="102"/>
    </row>
    <row r="16" spans="1:7" ht="105.75" customHeight="1" x14ac:dyDescent="0.3">
      <c r="A16" s="2"/>
      <c r="B16" s="100" t="s">
        <v>2</v>
      </c>
      <c r="C16" s="100"/>
      <c r="D16" s="104" t="s">
        <v>21</v>
      </c>
      <c r="E16" s="104"/>
      <c r="F16" s="104" t="s">
        <v>3</v>
      </c>
      <c r="G16" s="104"/>
    </row>
    <row r="17" spans="1:7" x14ac:dyDescent="0.3">
      <c r="A17" s="35">
        <v>1</v>
      </c>
      <c r="B17" s="100" t="s">
        <v>46</v>
      </c>
      <c r="C17" s="100"/>
      <c r="D17" s="104"/>
      <c r="E17" s="104"/>
      <c r="F17" s="114"/>
      <c r="G17" s="114"/>
    </row>
    <row r="18" spans="1:7" ht="15.75" customHeight="1" x14ac:dyDescent="0.3">
      <c r="A18" s="2"/>
      <c r="B18" s="101" t="s">
        <v>101</v>
      </c>
      <c r="C18" s="101"/>
      <c r="D18" s="133">
        <f>SUM(D17:D17)*100</f>
        <v>0</v>
      </c>
      <c r="E18" s="133"/>
      <c r="F18" s="114"/>
      <c r="G18" s="114"/>
    </row>
    <row r="19" spans="1:7" ht="30" customHeight="1" x14ac:dyDescent="0.3">
      <c r="A19" s="101" t="s">
        <v>4</v>
      </c>
      <c r="B19" s="101"/>
      <c r="C19" s="101"/>
      <c r="D19" s="101"/>
      <c r="E19" s="101"/>
      <c r="F19" s="134"/>
      <c r="G19" s="134"/>
    </row>
    <row r="20" spans="1:7" ht="17.25" customHeight="1" x14ac:dyDescent="0.3">
      <c r="A20" s="4"/>
      <c r="B20" s="4"/>
      <c r="C20" s="4"/>
      <c r="D20" s="4"/>
      <c r="E20" s="5"/>
      <c r="F20" s="3"/>
      <c r="G20" s="3"/>
    </row>
    <row r="21" spans="1:7" ht="15.75" customHeight="1" x14ac:dyDescent="0.3">
      <c r="A21" s="71" t="s">
        <v>102</v>
      </c>
      <c r="B21" s="71"/>
      <c r="C21" s="71"/>
      <c r="D21" s="71"/>
      <c r="E21" s="71"/>
      <c r="F21" s="71"/>
      <c r="G21" s="71"/>
    </row>
    <row r="22" spans="1:7" ht="33.75" customHeight="1" x14ac:dyDescent="0.3">
      <c r="A22" s="132" t="s">
        <v>144</v>
      </c>
      <c r="B22" s="132"/>
      <c r="C22" s="132"/>
      <c r="D22" s="132"/>
      <c r="E22" s="132"/>
      <c r="F22" s="132"/>
      <c r="G22" s="72"/>
    </row>
    <row r="23" spans="1:7" ht="33" customHeight="1" x14ac:dyDescent="0.3">
      <c r="A23" s="132" t="s">
        <v>142</v>
      </c>
      <c r="B23" s="132"/>
      <c r="C23" s="132"/>
      <c r="D23" s="132"/>
      <c r="E23" s="132"/>
      <c r="F23" s="132"/>
      <c r="G23" s="80">
        <f>G13</f>
        <v>99.771428571428572</v>
      </c>
    </row>
    <row r="24" spans="1:7" x14ac:dyDescent="0.3">
      <c r="A24" s="1"/>
      <c r="B24" s="1"/>
      <c r="C24" s="1"/>
      <c r="D24" s="1"/>
      <c r="E24" s="1"/>
      <c r="F24" s="1"/>
      <c r="G24" s="1"/>
    </row>
    <row r="25" spans="1:7" ht="30" customHeight="1" x14ac:dyDescent="0.3">
      <c r="A25" s="119" t="s">
        <v>105</v>
      </c>
      <c r="B25" s="119"/>
      <c r="C25" s="119"/>
      <c r="D25" s="119"/>
      <c r="E25" s="119"/>
      <c r="F25" s="119"/>
      <c r="G25" s="1"/>
    </row>
    <row r="26" spans="1:7" ht="13.5" customHeight="1" x14ac:dyDescent="0.3">
      <c r="A26" s="100" t="s">
        <v>19</v>
      </c>
      <c r="B26" s="100"/>
      <c r="C26" s="100"/>
      <c r="D26" s="100" t="s">
        <v>32</v>
      </c>
      <c r="E26" s="100"/>
      <c r="F26" s="100"/>
      <c r="G26" s="1"/>
    </row>
    <row r="27" spans="1:7" x14ac:dyDescent="0.3">
      <c r="A27" s="120" t="s">
        <v>9</v>
      </c>
      <c r="B27" s="120"/>
      <c r="C27" s="120"/>
      <c r="D27" s="114" t="s">
        <v>6</v>
      </c>
      <c r="E27" s="114"/>
      <c r="F27" s="114"/>
      <c r="G27" s="1"/>
    </row>
    <row r="28" spans="1:7" x14ac:dyDescent="0.3">
      <c r="A28" s="120" t="s">
        <v>10</v>
      </c>
      <c r="B28" s="120"/>
      <c r="C28" s="120"/>
      <c r="D28" s="114" t="s">
        <v>7</v>
      </c>
      <c r="E28" s="114"/>
      <c r="F28" s="114"/>
      <c r="G28" s="1"/>
    </row>
    <row r="29" spans="1:7" x14ac:dyDescent="0.3">
      <c r="A29" s="120" t="s">
        <v>11</v>
      </c>
      <c r="B29" s="120"/>
      <c r="C29" s="120"/>
      <c r="D29" s="114" t="s">
        <v>8</v>
      </c>
      <c r="E29" s="114"/>
      <c r="F29" s="114"/>
      <c r="G29" s="1"/>
    </row>
    <row r="30" spans="1:7" ht="15" customHeight="1" x14ac:dyDescent="0.3">
      <c r="A30" s="112" t="s">
        <v>91</v>
      </c>
      <c r="B30" s="112"/>
      <c r="C30" s="112"/>
      <c r="D30" s="112"/>
      <c r="E30" s="112"/>
      <c r="F30" s="112"/>
      <c r="G30" s="112"/>
    </row>
    <row r="31" spans="1:7" ht="18" customHeight="1" x14ac:dyDescent="0.3">
      <c r="A31" s="112" t="s">
        <v>139</v>
      </c>
      <c r="B31" s="112"/>
      <c r="C31" s="112"/>
      <c r="D31" s="112"/>
      <c r="E31" s="112"/>
      <c r="F31" s="112"/>
      <c r="G31" s="112"/>
    </row>
    <row r="32" spans="1:7" ht="30.75" customHeight="1" x14ac:dyDescent="0.3">
      <c r="A32" s="112" t="s">
        <v>141</v>
      </c>
      <c r="B32" s="138"/>
      <c r="C32" s="138"/>
      <c r="D32" s="138"/>
      <c r="E32" s="138"/>
      <c r="F32" s="138"/>
      <c r="G32" s="138"/>
    </row>
    <row r="33" spans="1:6" x14ac:dyDescent="0.3">
      <c r="A33" s="112"/>
      <c r="B33" s="112"/>
      <c r="C33" s="112"/>
      <c r="D33" s="112"/>
      <c r="E33" s="112"/>
      <c r="F33" s="112"/>
    </row>
    <row r="34" spans="1:6" x14ac:dyDescent="0.3">
      <c r="B34" t="s">
        <v>107</v>
      </c>
    </row>
    <row r="35" spans="1:6" x14ac:dyDescent="0.3">
      <c r="B35" t="s">
        <v>108</v>
      </c>
    </row>
  </sheetData>
  <mergeCells count="31">
    <mergeCell ref="A33:F33"/>
    <mergeCell ref="A32:G32"/>
    <mergeCell ref="A30:G30"/>
    <mergeCell ref="A31:G31"/>
    <mergeCell ref="A27:C27"/>
    <mergeCell ref="D27:F27"/>
    <mergeCell ref="A28:C28"/>
    <mergeCell ref="D28:F28"/>
    <mergeCell ref="A29:C29"/>
    <mergeCell ref="D29:F29"/>
    <mergeCell ref="D17:E17"/>
    <mergeCell ref="F17:G17"/>
    <mergeCell ref="A2:G2"/>
    <mergeCell ref="A3:G3"/>
    <mergeCell ref="A13:F13"/>
    <mergeCell ref="A14:G14"/>
    <mergeCell ref="A15:G15"/>
    <mergeCell ref="B16:C16"/>
    <mergeCell ref="D16:E16"/>
    <mergeCell ref="F16:G16"/>
    <mergeCell ref="B17:C17"/>
    <mergeCell ref="A25:F25"/>
    <mergeCell ref="A22:F22"/>
    <mergeCell ref="A23:F23"/>
    <mergeCell ref="A26:C26"/>
    <mergeCell ref="B18:C18"/>
    <mergeCell ref="D18:E18"/>
    <mergeCell ref="F18:G18"/>
    <mergeCell ref="F19:G19"/>
    <mergeCell ref="A19:E19"/>
    <mergeCell ref="D26:F26"/>
  </mergeCells>
  <pageMargins left="0.7" right="0.7" top="0.75" bottom="0.75" header="0.3" footer="0.3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zoomScaleNormal="100" zoomScaleSheetLayoutView="100" workbookViewId="0">
      <selection activeCell="G1" sqref="G1"/>
    </sheetView>
  </sheetViews>
  <sheetFormatPr defaultRowHeight="14.4" x14ac:dyDescent="0.3"/>
  <cols>
    <col min="1" max="1" width="5.109375" customWidth="1"/>
    <col min="2" max="2" width="38.33203125" customWidth="1"/>
    <col min="3" max="4" width="14.88671875" customWidth="1"/>
    <col min="5" max="5" width="15.33203125" customWidth="1"/>
    <col min="6" max="6" width="23" customWidth="1"/>
    <col min="7" max="7" width="17.6640625" customWidth="1"/>
  </cols>
  <sheetData>
    <row r="1" spans="1:7" x14ac:dyDescent="0.3">
      <c r="A1" s="1"/>
      <c r="B1" s="1"/>
      <c r="C1" s="1"/>
      <c r="D1" s="1"/>
      <c r="E1" s="1"/>
      <c r="F1" s="1"/>
      <c r="G1" s="1" t="s">
        <v>164</v>
      </c>
    </row>
    <row r="2" spans="1:7" ht="84.75" customHeight="1" x14ac:dyDescent="0.3">
      <c r="A2" s="135" t="s">
        <v>110</v>
      </c>
      <c r="B2" s="136"/>
      <c r="C2" s="136"/>
      <c r="D2" s="136"/>
      <c r="E2" s="136"/>
      <c r="F2" s="136"/>
      <c r="G2" s="136"/>
    </row>
    <row r="3" spans="1:7" ht="28.5" customHeight="1" x14ac:dyDescent="0.3">
      <c r="A3" s="137" t="s">
        <v>92</v>
      </c>
      <c r="B3" s="137"/>
      <c r="C3" s="137"/>
      <c r="D3" s="137"/>
      <c r="E3" s="137"/>
      <c r="F3" s="137"/>
      <c r="G3" s="137"/>
    </row>
    <row r="4" spans="1:7" x14ac:dyDescent="0.3">
      <c r="A4" s="99" t="s">
        <v>93</v>
      </c>
      <c r="B4" s="99"/>
      <c r="C4" s="99"/>
      <c r="D4" s="99"/>
      <c r="E4" s="99"/>
      <c r="F4" s="99"/>
      <c r="G4" s="99"/>
    </row>
    <row r="5" spans="1:7" ht="69.75" customHeight="1" x14ac:dyDescent="0.3">
      <c r="A5" s="2"/>
      <c r="B5" s="59" t="s">
        <v>15</v>
      </c>
      <c r="C5" s="59" t="s">
        <v>0</v>
      </c>
      <c r="D5" s="33" t="s">
        <v>13</v>
      </c>
      <c r="E5" s="33" t="s">
        <v>14</v>
      </c>
      <c r="F5" s="33" t="s">
        <v>94</v>
      </c>
      <c r="G5" s="60" t="s">
        <v>5</v>
      </c>
    </row>
    <row r="6" spans="1:7" ht="39.6" x14ac:dyDescent="0.3">
      <c r="A6" s="25">
        <v>1</v>
      </c>
      <c r="B6" s="6" t="s">
        <v>48</v>
      </c>
      <c r="C6" s="14"/>
      <c r="D6" s="44"/>
      <c r="E6" s="44"/>
      <c r="F6" s="44"/>
      <c r="G6" s="2"/>
    </row>
    <row r="7" spans="1:7" x14ac:dyDescent="0.3">
      <c r="A7" s="81" t="s">
        <v>49</v>
      </c>
      <c r="B7" s="6" t="s">
        <v>111</v>
      </c>
      <c r="C7" s="14" t="s">
        <v>50</v>
      </c>
      <c r="D7" s="29">
        <v>980</v>
      </c>
      <c r="E7" s="29">
        <v>1111.5</v>
      </c>
      <c r="F7" s="29">
        <v>100</v>
      </c>
      <c r="G7" s="2"/>
    </row>
    <row r="8" spans="1:7" x14ac:dyDescent="0.3">
      <c r="A8" s="81" t="s">
        <v>51</v>
      </c>
      <c r="B8" s="6" t="s">
        <v>52</v>
      </c>
      <c r="C8" s="14" t="s">
        <v>53</v>
      </c>
      <c r="D8" s="29">
        <v>558</v>
      </c>
      <c r="E8" s="29">
        <v>442.42</v>
      </c>
      <c r="F8" s="57">
        <f>E8/D8*100</f>
        <v>79.286738351254485</v>
      </c>
      <c r="G8" s="2"/>
    </row>
    <row r="9" spans="1:7" ht="26.4" x14ac:dyDescent="0.3">
      <c r="A9" s="81" t="s">
        <v>54</v>
      </c>
      <c r="B9" s="6" t="s">
        <v>55</v>
      </c>
      <c r="C9" s="14" t="s">
        <v>56</v>
      </c>
      <c r="D9" s="45">
        <v>129</v>
      </c>
      <c r="E9" s="29">
        <v>103.26</v>
      </c>
      <c r="F9" s="29">
        <v>80</v>
      </c>
      <c r="G9" s="2"/>
    </row>
    <row r="10" spans="1:7" ht="26.4" x14ac:dyDescent="0.3">
      <c r="A10" s="81"/>
      <c r="B10" s="6" t="s">
        <v>112</v>
      </c>
      <c r="C10" s="14" t="s">
        <v>56</v>
      </c>
      <c r="D10" s="29" t="s">
        <v>74</v>
      </c>
      <c r="E10" s="29"/>
      <c r="F10" s="29"/>
      <c r="G10" s="2"/>
    </row>
    <row r="11" spans="1:7" ht="26.4" x14ac:dyDescent="0.3">
      <c r="A11" s="81" t="s">
        <v>57</v>
      </c>
      <c r="B11" s="6" t="s">
        <v>113</v>
      </c>
      <c r="C11" s="14" t="s">
        <v>56</v>
      </c>
      <c r="D11" s="29">
        <v>3100</v>
      </c>
      <c r="E11" s="29">
        <v>5138.3999999999996</v>
      </c>
      <c r="F11" s="29">
        <v>100</v>
      </c>
      <c r="G11" s="2"/>
    </row>
    <row r="12" spans="1:7" ht="39.6" x14ac:dyDescent="0.3">
      <c r="A12" s="81" t="s">
        <v>58</v>
      </c>
      <c r="B12" s="6" t="s">
        <v>114</v>
      </c>
      <c r="C12" s="14" t="s">
        <v>60</v>
      </c>
      <c r="D12" s="29">
        <v>11</v>
      </c>
      <c r="E12" s="9">
        <v>0</v>
      </c>
      <c r="F12" s="29">
        <v>0</v>
      </c>
      <c r="G12" s="2"/>
    </row>
    <row r="13" spans="1:7" ht="26.4" x14ac:dyDescent="0.3">
      <c r="A13" s="81"/>
      <c r="B13" s="6" t="s">
        <v>59</v>
      </c>
      <c r="C13" s="14" t="s">
        <v>115</v>
      </c>
      <c r="D13" s="45" t="s">
        <v>74</v>
      </c>
      <c r="E13" s="29"/>
      <c r="F13" s="29"/>
      <c r="G13" s="2"/>
    </row>
    <row r="14" spans="1:7" ht="26.4" x14ac:dyDescent="0.3">
      <c r="A14" s="81" t="s">
        <v>61</v>
      </c>
      <c r="B14" s="6" t="s">
        <v>116</v>
      </c>
      <c r="C14" s="14"/>
      <c r="D14" s="29"/>
      <c r="E14" s="29"/>
      <c r="F14" s="29"/>
      <c r="G14" s="2"/>
    </row>
    <row r="15" spans="1:7" x14ac:dyDescent="0.3">
      <c r="A15" s="81" t="s">
        <v>62</v>
      </c>
      <c r="B15" s="6" t="s">
        <v>111</v>
      </c>
      <c r="C15" s="14" t="s">
        <v>50</v>
      </c>
      <c r="D15" s="29">
        <v>2000</v>
      </c>
      <c r="E15" s="45">
        <v>2000</v>
      </c>
      <c r="F15" s="45">
        <v>100</v>
      </c>
      <c r="G15" s="2"/>
    </row>
    <row r="16" spans="1:7" x14ac:dyDescent="0.3">
      <c r="A16" s="81" t="s">
        <v>63</v>
      </c>
      <c r="B16" s="6" t="s">
        <v>52</v>
      </c>
      <c r="C16" s="14" t="s">
        <v>53</v>
      </c>
      <c r="D16" s="29">
        <v>601</v>
      </c>
      <c r="E16" s="29" t="s">
        <v>73</v>
      </c>
      <c r="F16" s="45" t="s">
        <v>73</v>
      </c>
      <c r="G16" s="2"/>
    </row>
    <row r="17" spans="1:7" ht="26.4" x14ac:dyDescent="0.3">
      <c r="A17" s="81" t="s">
        <v>64</v>
      </c>
      <c r="B17" s="6" t="s">
        <v>55</v>
      </c>
      <c r="C17" s="14" t="s">
        <v>56</v>
      </c>
      <c r="D17" s="29">
        <v>215</v>
      </c>
      <c r="E17" s="29" t="s">
        <v>73</v>
      </c>
      <c r="F17" s="29" t="s">
        <v>73</v>
      </c>
      <c r="G17" s="2"/>
    </row>
    <row r="18" spans="1:7" ht="26.4" x14ac:dyDescent="0.3">
      <c r="A18" s="81"/>
      <c r="B18" s="6" t="s">
        <v>112</v>
      </c>
      <c r="C18" s="14" t="s">
        <v>56</v>
      </c>
      <c r="D18" s="29" t="s">
        <v>74</v>
      </c>
      <c r="E18" s="29"/>
      <c r="F18" s="29"/>
      <c r="G18" s="2"/>
    </row>
    <row r="19" spans="1:7" ht="26.4" x14ac:dyDescent="0.3">
      <c r="A19" s="81" t="s">
        <v>65</v>
      </c>
      <c r="B19" s="6" t="s">
        <v>113</v>
      </c>
      <c r="C19" s="14" t="s">
        <v>56</v>
      </c>
      <c r="D19" s="9">
        <v>3360</v>
      </c>
      <c r="E19" s="45" t="s">
        <v>73</v>
      </c>
      <c r="F19" s="45"/>
      <c r="G19" s="2"/>
    </row>
    <row r="20" spans="1:7" ht="39.6" x14ac:dyDescent="0.3">
      <c r="A20" s="81" t="s">
        <v>66</v>
      </c>
      <c r="B20" s="6" t="s">
        <v>114</v>
      </c>
      <c r="C20" s="14" t="s">
        <v>60</v>
      </c>
      <c r="D20" s="9">
        <v>19.399999999999999</v>
      </c>
      <c r="E20" s="9">
        <v>19.399999999999999</v>
      </c>
      <c r="F20" s="9">
        <v>100</v>
      </c>
      <c r="G20" s="2"/>
    </row>
    <row r="21" spans="1:7" ht="26.4" x14ac:dyDescent="0.3">
      <c r="A21" s="81"/>
      <c r="B21" s="6" t="s">
        <v>59</v>
      </c>
      <c r="C21" s="14" t="s">
        <v>115</v>
      </c>
      <c r="D21" s="9" t="s">
        <v>74</v>
      </c>
      <c r="E21" s="9"/>
      <c r="F21" s="9"/>
      <c r="G21" s="2"/>
    </row>
    <row r="22" spans="1:7" ht="26.4" x14ac:dyDescent="0.3">
      <c r="A22" s="81" t="s">
        <v>67</v>
      </c>
      <c r="B22" s="6" t="s">
        <v>117</v>
      </c>
      <c r="C22" s="14"/>
      <c r="D22" s="9"/>
      <c r="E22" s="9"/>
      <c r="F22" s="9"/>
      <c r="G22" s="2"/>
    </row>
    <row r="23" spans="1:7" s="55" customFormat="1" x14ac:dyDescent="0.3">
      <c r="A23" s="82" t="s">
        <v>68</v>
      </c>
      <c r="B23" s="52" t="s">
        <v>111</v>
      </c>
      <c r="C23" s="53" t="s">
        <v>50</v>
      </c>
      <c r="D23" s="53">
        <v>0</v>
      </c>
      <c r="E23" s="54">
        <v>0</v>
      </c>
      <c r="F23" s="53"/>
      <c r="G23" s="83"/>
    </row>
    <row r="24" spans="1:7" s="55" customFormat="1" x14ac:dyDescent="0.3">
      <c r="A24" s="82" t="s">
        <v>69</v>
      </c>
      <c r="B24" s="52" t="s">
        <v>52</v>
      </c>
      <c r="C24" s="53" t="s">
        <v>50</v>
      </c>
      <c r="D24" s="53">
        <v>0</v>
      </c>
      <c r="E24" s="53">
        <v>0</v>
      </c>
      <c r="F24" s="53"/>
      <c r="G24" s="83"/>
    </row>
    <row r="25" spans="1:7" s="55" customFormat="1" ht="26.4" x14ac:dyDescent="0.3">
      <c r="A25" s="82" t="s">
        <v>70</v>
      </c>
      <c r="B25" s="52" t="s">
        <v>55</v>
      </c>
      <c r="C25" s="53" t="s">
        <v>53</v>
      </c>
      <c r="D25" s="53">
        <v>0</v>
      </c>
      <c r="E25" s="53">
        <v>0</v>
      </c>
      <c r="F25" s="53"/>
      <c r="G25" s="83"/>
    </row>
    <row r="26" spans="1:7" s="55" customFormat="1" ht="26.4" x14ac:dyDescent="0.3">
      <c r="A26" s="82" t="s">
        <v>71</v>
      </c>
      <c r="B26" s="52" t="s">
        <v>113</v>
      </c>
      <c r="C26" s="53" t="s">
        <v>118</v>
      </c>
      <c r="D26" s="53">
        <v>0</v>
      </c>
      <c r="E26" s="53">
        <v>0</v>
      </c>
      <c r="F26" s="53"/>
      <c r="G26" s="83"/>
    </row>
    <row r="27" spans="1:7" s="55" customFormat="1" ht="26.4" x14ac:dyDescent="0.3">
      <c r="A27" s="82" t="s">
        <v>72</v>
      </c>
      <c r="B27" s="52" t="s">
        <v>119</v>
      </c>
      <c r="C27" s="53" t="s">
        <v>56</v>
      </c>
      <c r="D27" s="53">
        <v>32.5</v>
      </c>
      <c r="E27" s="75" t="s">
        <v>73</v>
      </c>
      <c r="F27" s="53"/>
      <c r="G27" s="83"/>
    </row>
    <row r="28" spans="1:7" ht="52.8" x14ac:dyDescent="0.3">
      <c r="A28" s="81" t="s">
        <v>75</v>
      </c>
      <c r="B28" s="6" t="s">
        <v>76</v>
      </c>
      <c r="C28" s="9" t="s">
        <v>27</v>
      </c>
      <c r="D28" s="84" t="s">
        <v>74</v>
      </c>
      <c r="E28" s="56"/>
      <c r="F28" s="85"/>
      <c r="G28" s="2"/>
    </row>
    <row r="29" spans="1:7" x14ac:dyDescent="0.3">
      <c r="A29" s="25"/>
      <c r="B29" s="44" t="s">
        <v>146</v>
      </c>
      <c r="C29" s="9" t="s">
        <v>77</v>
      </c>
      <c r="D29" s="9"/>
      <c r="E29" s="6"/>
      <c r="F29" s="58">
        <f>SUM(F7:F27)</f>
        <v>559.28673835125448</v>
      </c>
      <c r="G29" s="2"/>
    </row>
    <row r="30" spans="1:7" ht="21" customHeight="1" x14ac:dyDescent="0.3">
      <c r="A30" s="101" t="s">
        <v>1</v>
      </c>
      <c r="B30" s="101"/>
      <c r="C30" s="101"/>
      <c r="D30" s="101"/>
      <c r="E30" s="101"/>
      <c r="F30" s="101"/>
      <c r="G30" s="86">
        <f>F29/7/100</f>
        <v>0.79898105478750636</v>
      </c>
    </row>
    <row r="31" spans="1:7" ht="31.5" customHeight="1" x14ac:dyDescent="0.3">
      <c r="A31" s="137" t="s">
        <v>99</v>
      </c>
      <c r="B31" s="137"/>
      <c r="C31" s="137"/>
      <c r="D31" s="137"/>
      <c r="E31" s="137"/>
      <c r="F31" s="137"/>
      <c r="G31" s="137"/>
    </row>
    <row r="32" spans="1:7" ht="19.5" customHeight="1" x14ac:dyDescent="0.3">
      <c r="A32" s="102" t="s">
        <v>100</v>
      </c>
      <c r="B32" s="102"/>
      <c r="C32" s="102"/>
      <c r="D32" s="102"/>
      <c r="E32" s="102"/>
      <c r="F32" s="102"/>
      <c r="G32" s="102"/>
    </row>
    <row r="33" spans="1:7" ht="105.75" customHeight="1" x14ac:dyDescent="0.3">
      <c r="A33" s="2"/>
      <c r="B33" s="100" t="s">
        <v>2</v>
      </c>
      <c r="C33" s="100"/>
      <c r="D33" s="104" t="s">
        <v>21</v>
      </c>
      <c r="E33" s="104"/>
      <c r="F33" s="104" t="s">
        <v>3</v>
      </c>
      <c r="G33" s="104"/>
    </row>
    <row r="34" spans="1:7" x14ac:dyDescent="0.3">
      <c r="A34" s="35">
        <v>1</v>
      </c>
      <c r="B34" s="100" t="s">
        <v>47</v>
      </c>
      <c r="C34" s="100"/>
      <c r="D34" s="104"/>
      <c r="E34" s="104"/>
      <c r="F34" s="114"/>
      <c r="G34" s="114"/>
    </row>
    <row r="35" spans="1:7" ht="15.75" customHeight="1" x14ac:dyDescent="0.3">
      <c r="A35" s="2"/>
      <c r="B35" s="101" t="s">
        <v>101</v>
      </c>
      <c r="C35" s="101"/>
      <c r="D35" s="133">
        <f>SUM(D34:D34)*100</f>
        <v>0</v>
      </c>
      <c r="E35" s="133"/>
      <c r="F35" s="114"/>
      <c r="G35" s="114"/>
    </row>
    <row r="36" spans="1:7" ht="30" customHeight="1" x14ac:dyDescent="0.3">
      <c r="A36" s="101" t="s">
        <v>4</v>
      </c>
      <c r="B36" s="101"/>
      <c r="C36" s="101"/>
      <c r="D36" s="101"/>
      <c r="E36" s="101"/>
      <c r="F36" s="134"/>
      <c r="G36" s="134"/>
    </row>
    <row r="37" spans="1:7" ht="17.25" customHeight="1" x14ac:dyDescent="0.3">
      <c r="A37" s="4"/>
      <c r="B37" s="4"/>
      <c r="C37" s="4"/>
      <c r="D37" s="4"/>
      <c r="E37" s="5"/>
      <c r="F37" s="3"/>
      <c r="G37" s="3"/>
    </row>
    <row r="38" spans="1:7" ht="15.75" customHeight="1" x14ac:dyDescent="0.3">
      <c r="A38" s="71" t="s">
        <v>102</v>
      </c>
      <c r="B38" s="71"/>
      <c r="C38" s="71"/>
      <c r="D38" s="71"/>
      <c r="E38" s="71"/>
      <c r="F38" s="71"/>
      <c r="G38" s="71"/>
    </row>
    <row r="39" spans="1:7" ht="33.75" customHeight="1" x14ac:dyDescent="0.3">
      <c r="A39" s="132" t="s">
        <v>145</v>
      </c>
      <c r="B39" s="132"/>
      <c r="C39" s="132"/>
      <c r="D39" s="132"/>
      <c r="E39" s="132"/>
      <c r="F39" s="132"/>
      <c r="G39" s="72"/>
    </row>
    <row r="40" spans="1:7" ht="21.75" customHeight="1" x14ac:dyDescent="0.3">
      <c r="A40" s="132" t="s">
        <v>104</v>
      </c>
      <c r="B40" s="132"/>
      <c r="C40" s="132"/>
      <c r="D40" s="132"/>
      <c r="E40" s="132"/>
      <c r="F40" s="132"/>
      <c r="G40" s="86">
        <f>G30</f>
        <v>0.79898105478750636</v>
      </c>
    </row>
    <row r="41" spans="1:7" x14ac:dyDescent="0.3">
      <c r="A41" s="1"/>
      <c r="B41" s="1"/>
      <c r="C41" s="1"/>
      <c r="D41" s="1"/>
      <c r="E41" s="1"/>
      <c r="F41" s="1"/>
      <c r="G41" s="1"/>
    </row>
    <row r="42" spans="1:7" ht="30" customHeight="1" x14ac:dyDescent="0.3">
      <c r="A42" s="119" t="s">
        <v>105</v>
      </c>
      <c r="B42" s="119"/>
      <c r="C42" s="119"/>
      <c r="D42" s="119"/>
      <c r="E42" s="119"/>
      <c r="F42" s="119"/>
      <c r="G42" s="1"/>
    </row>
    <row r="43" spans="1:7" ht="13.5" customHeight="1" x14ac:dyDescent="0.3">
      <c r="A43" s="100" t="s">
        <v>19</v>
      </c>
      <c r="B43" s="100"/>
      <c r="C43" s="100"/>
      <c r="D43" s="100" t="s">
        <v>32</v>
      </c>
      <c r="E43" s="100"/>
      <c r="F43" s="100"/>
      <c r="G43" s="1"/>
    </row>
    <row r="44" spans="1:7" x14ac:dyDescent="0.3">
      <c r="A44" s="120" t="s">
        <v>9</v>
      </c>
      <c r="B44" s="120"/>
      <c r="C44" s="120"/>
      <c r="D44" s="114" t="s">
        <v>6</v>
      </c>
      <c r="E44" s="114"/>
      <c r="F44" s="114"/>
      <c r="G44" s="1"/>
    </row>
    <row r="45" spans="1:7" x14ac:dyDescent="0.3">
      <c r="A45" s="120" t="s">
        <v>10</v>
      </c>
      <c r="B45" s="120"/>
      <c r="C45" s="120"/>
      <c r="D45" s="114" t="s">
        <v>7</v>
      </c>
      <c r="E45" s="114"/>
      <c r="F45" s="114"/>
      <c r="G45" s="1"/>
    </row>
    <row r="46" spans="1:7" x14ac:dyDescent="0.3">
      <c r="A46" s="120" t="s">
        <v>11</v>
      </c>
      <c r="B46" s="120"/>
      <c r="C46" s="120"/>
      <c r="D46" s="114" t="s">
        <v>8</v>
      </c>
      <c r="E46" s="114"/>
      <c r="F46" s="114"/>
      <c r="G46" s="1"/>
    </row>
    <row r="47" spans="1:7" ht="17.25" customHeight="1" x14ac:dyDescent="0.3">
      <c r="A47" s="112"/>
      <c r="B47" s="112"/>
      <c r="C47" s="112"/>
      <c r="D47" s="112"/>
      <c r="E47" s="112"/>
      <c r="F47" s="112"/>
    </row>
    <row r="48" spans="1:7" ht="47.25" customHeight="1" x14ac:dyDescent="0.3">
      <c r="A48" s="112" t="s">
        <v>106</v>
      </c>
      <c r="B48" s="112"/>
      <c r="C48" s="112"/>
      <c r="D48" s="112"/>
      <c r="E48" s="112"/>
      <c r="F48" s="112"/>
      <c r="G48" s="36"/>
    </row>
    <row r="49" spans="1:7" x14ac:dyDescent="0.3">
      <c r="A49" s="112"/>
      <c r="B49" s="112"/>
      <c r="C49" s="112"/>
      <c r="D49" s="112"/>
      <c r="E49" s="112"/>
      <c r="F49" s="112"/>
    </row>
    <row r="50" spans="1:7" ht="18" customHeight="1" x14ac:dyDescent="0.3">
      <c r="A50" s="112"/>
      <c r="B50" s="112"/>
      <c r="C50" s="112"/>
      <c r="D50" s="112"/>
      <c r="E50" s="112"/>
      <c r="F50" s="112"/>
      <c r="G50" s="112"/>
    </row>
    <row r="51" spans="1:7" ht="30.75" customHeight="1" x14ac:dyDescent="0.3">
      <c r="A51" s="112"/>
      <c r="B51" s="138"/>
      <c r="C51" s="138"/>
      <c r="D51" s="138"/>
      <c r="E51" s="138"/>
      <c r="F51" s="138"/>
      <c r="G51" s="138"/>
    </row>
  </sheetData>
  <mergeCells count="33">
    <mergeCell ref="A51:G51"/>
    <mergeCell ref="A43:C43"/>
    <mergeCell ref="D43:F43"/>
    <mergeCell ref="A44:C44"/>
    <mergeCell ref="D44:F44"/>
    <mergeCell ref="A45:C45"/>
    <mergeCell ref="D45:F45"/>
    <mergeCell ref="A47:F47"/>
    <mergeCell ref="A48:F48"/>
    <mergeCell ref="A49:F49"/>
    <mergeCell ref="A50:G50"/>
    <mergeCell ref="F33:G33"/>
    <mergeCell ref="A2:G2"/>
    <mergeCell ref="A3:G3"/>
    <mergeCell ref="A32:G32"/>
    <mergeCell ref="A4:G4"/>
    <mergeCell ref="A30:F30"/>
    <mergeCell ref="A31:G31"/>
    <mergeCell ref="B33:C33"/>
    <mergeCell ref="D33:E33"/>
    <mergeCell ref="F34:G34"/>
    <mergeCell ref="B34:C34"/>
    <mergeCell ref="D34:E34"/>
    <mergeCell ref="B35:C35"/>
    <mergeCell ref="D35:E35"/>
    <mergeCell ref="F35:G35"/>
    <mergeCell ref="F36:G36"/>
    <mergeCell ref="A36:E36"/>
    <mergeCell ref="A46:C46"/>
    <mergeCell ref="D46:F46"/>
    <mergeCell ref="A39:F39"/>
    <mergeCell ref="A40:F40"/>
    <mergeCell ref="A42:F42"/>
  </mergeCells>
  <pageMargins left="0.7" right="0.7" top="0.75" bottom="0.75" header="0.3" footer="0.3"/>
  <pageSetup paperSize="9" scale="5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Normal="100" zoomScaleSheetLayoutView="100" workbookViewId="0">
      <selection activeCell="G1" sqref="G1"/>
    </sheetView>
  </sheetViews>
  <sheetFormatPr defaultRowHeight="14.4" x14ac:dyDescent="0.3"/>
  <cols>
    <col min="1" max="1" width="3.33203125" customWidth="1"/>
    <col min="2" max="2" width="43.5546875" customWidth="1"/>
    <col min="3" max="3" width="5.5546875" customWidth="1"/>
    <col min="4" max="4" width="14.88671875" customWidth="1"/>
    <col min="5" max="5" width="15.33203125" customWidth="1"/>
    <col min="6" max="6" width="23" customWidth="1"/>
    <col min="7" max="7" width="17.6640625" customWidth="1"/>
  </cols>
  <sheetData>
    <row r="1" spans="1:7" x14ac:dyDescent="0.3">
      <c r="A1" s="1"/>
      <c r="B1" s="1"/>
      <c r="C1" s="1"/>
      <c r="D1" s="1"/>
      <c r="E1" s="1"/>
      <c r="F1" s="1"/>
      <c r="G1" s="1" t="s">
        <v>165</v>
      </c>
    </row>
    <row r="2" spans="1:7" ht="40.5" customHeight="1" x14ac:dyDescent="0.35">
      <c r="A2" s="97" t="s">
        <v>89</v>
      </c>
      <c r="B2" s="98"/>
      <c r="C2" s="98"/>
      <c r="D2" s="98"/>
      <c r="E2" s="98"/>
      <c r="F2" s="98"/>
      <c r="G2" s="98"/>
    </row>
    <row r="3" spans="1:7" ht="32.25" customHeight="1" x14ac:dyDescent="0.3">
      <c r="A3" s="143" t="s">
        <v>109</v>
      </c>
      <c r="B3" s="144"/>
      <c r="C3" s="144"/>
      <c r="D3" s="144"/>
      <c r="E3" s="144"/>
      <c r="F3" s="144"/>
      <c r="G3" s="145"/>
    </row>
    <row r="4" spans="1:7" ht="15" x14ac:dyDescent="0.25">
      <c r="A4" s="13"/>
      <c r="B4" s="13"/>
      <c r="C4" s="13"/>
      <c r="D4" s="13"/>
      <c r="E4" s="13"/>
      <c r="F4" s="13"/>
      <c r="G4" s="13"/>
    </row>
    <row r="5" spans="1:7" x14ac:dyDescent="0.3">
      <c r="A5" s="99" t="s">
        <v>33</v>
      </c>
      <c r="B5" s="99"/>
      <c r="C5" s="99"/>
      <c r="D5" s="99"/>
      <c r="E5" s="99"/>
      <c r="F5" s="99"/>
      <c r="G5" s="99"/>
    </row>
    <row r="6" spans="1:7" ht="69.75" customHeight="1" x14ac:dyDescent="0.3">
      <c r="A6" s="2"/>
      <c r="B6" s="59" t="s">
        <v>15</v>
      </c>
      <c r="C6" s="59" t="s">
        <v>0</v>
      </c>
      <c r="D6" s="33" t="s">
        <v>13</v>
      </c>
      <c r="E6" s="33" t="s">
        <v>14</v>
      </c>
      <c r="F6" s="33" t="s">
        <v>41</v>
      </c>
      <c r="G6" s="60" t="s">
        <v>5</v>
      </c>
    </row>
    <row r="7" spans="1:7" ht="42.75" customHeight="1" x14ac:dyDescent="0.3">
      <c r="A7" s="35">
        <v>1</v>
      </c>
      <c r="B7" s="6" t="s">
        <v>44</v>
      </c>
      <c r="C7" s="21" t="s">
        <v>27</v>
      </c>
      <c r="D7" s="22">
        <v>117.8</v>
      </c>
      <c r="E7" s="22">
        <v>117.7</v>
      </c>
      <c r="F7" s="22">
        <v>99.9</v>
      </c>
      <c r="G7" s="22"/>
    </row>
    <row r="8" spans="1:7" x14ac:dyDescent="0.3">
      <c r="A8" s="35"/>
      <c r="B8" s="2" t="s">
        <v>45</v>
      </c>
      <c r="C8" s="2"/>
      <c r="D8" s="23"/>
      <c r="E8" s="23"/>
      <c r="F8" s="43">
        <v>0.999</v>
      </c>
      <c r="G8" s="23"/>
    </row>
    <row r="9" spans="1:7" ht="21" customHeight="1" x14ac:dyDescent="0.3">
      <c r="A9" s="101" t="s">
        <v>1</v>
      </c>
      <c r="B9" s="101"/>
      <c r="C9" s="101"/>
      <c r="D9" s="101"/>
      <c r="E9" s="101"/>
      <c r="F9" s="101"/>
      <c r="G9" s="64">
        <v>0.999</v>
      </c>
    </row>
    <row r="10" spans="1:7" ht="30" customHeight="1" x14ac:dyDescent="0.3">
      <c r="A10" s="102" t="s">
        <v>100</v>
      </c>
      <c r="B10" s="103"/>
      <c r="C10" s="103"/>
      <c r="D10" s="103"/>
      <c r="E10" s="103"/>
      <c r="F10" s="103"/>
      <c r="G10" s="1"/>
    </row>
    <row r="11" spans="1:7" ht="105.75" customHeight="1" x14ac:dyDescent="0.3">
      <c r="A11" s="2"/>
      <c r="B11" s="100" t="s">
        <v>2</v>
      </c>
      <c r="C11" s="100"/>
      <c r="D11" s="104" t="s">
        <v>21</v>
      </c>
      <c r="E11" s="104"/>
      <c r="F11" s="104" t="s">
        <v>3</v>
      </c>
      <c r="G11" s="104"/>
    </row>
    <row r="12" spans="1:7" ht="83.25" customHeight="1" x14ac:dyDescent="0.3">
      <c r="A12" s="35">
        <v>1</v>
      </c>
      <c r="B12" s="139" t="s">
        <v>155</v>
      </c>
      <c r="C12" s="139"/>
      <c r="D12" s="140">
        <v>1</v>
      </c>
      <c r="E12" s="140"/>
      <c r="F12" s="114"/>
      <c r="G12" s="114"/>
    </row>
    <row r="13" spans="1:7" ht="15.75" customHeight="1" x14ac:dyDescent="0.3">
      <c r="A13" s="2"/>
      <c r="B13" s="101" t="s">
        <v>17</v>
      </c>
      <c r="C13" s="101"/>
      <c r="D13" s="133">
        <f>SUM(D12:D12)*100</f>
        <v>100</v>
      </c>
      <c r="E13" s="133"/>
      <c r="F13" s="114"/>
      <c r="G13" s="114"/>
    </row>
    <row r="14" spans="1:7" ht="30" customHeight="1" x14ac:dyDescent="0.3">
      <c r="A14" s="101" t="s">
        <v>4</v>
      </c>
      <c r="B14" s="101"/>
      <c r="C14" s="101"/>
      <c r="D14" s="101"/>
      <c r="E14" s="101"/>
      <c r="F14" s="130">
        <v>1</v>
      </c>
      <c r="G14" s="130"/>
    </row>
    <row r="15" spans="1:7" ht="17.25" customHeight="1" x14ac:dyDescent="0.3">
      <c r="A15" s="4"/>
      <c r="B15" s="4"/>
      <c r="C15" s="4"/>
      <c r="D15" s="4"/>
      <c r="E15" s="5"/>
      <c r="F15" s="3"/>
      <c r="G15" s="3"/>
    </row>
    <row r="16" spans="1:7" ht="15.75" customHeight="1" x14ac:dyDescent="0.3">
      <c r="A16" s="116" t="s">
        <v>39</v>
      </c>
      <c r="B16" s="116"/>
      <c r="C16" s="116"/>
      <c r="D16" s="116"/>
      <c r="E16" s="116"/>
      <c r="F16" s="116"/>
      <c r="G16" s="1"/>
    </row>
    <row r="17" spans="1:7" ht="17.25" customHeight="1" x14ac:dyDescent="0.3">
      <c r="A17" s="114"/>
      <c r="B17" s="114"/>
      <c r="C17" s="114"/>
      <c r="D17" s="114"/>
      <c r="E17" s="114" t="s">
        <v>138</v>
      </c>
      <c r="F17" s="114"/>
      <c r="G17" s="1"/>
    </row>
    <row r="18" spans="1:7" ht="30.75" customHeight="1" x14ac:dyDescent="0.3">
      <c r="A18" s="118" t="s">
        <v>12</v>
      </c>
      <c r="B18" s="118"/>
      <c r="C18" s="118"/>
      <c r="D18" s="118"/>
      <c r="E18" s="141">
        <f>0.8*G9+0.2*F14</f>
        <v>0.99920000000000009</v>
      </c>
      <c r="F18" s="142"/>
      <c r="G18" s="1"/>
    </row>
    <row r="19" spans="1:7" x14ac:dyDescent="0.3">
      <c r="A19" s="1"/>
      <c r="B19" s="1"/>
      <c r="C19" s="1"/>
      <c r="D19" s="1"/>
      <c r="E19" s="1"/>
      <c r="F19" s="1"/>
      <c r="G19" s="1"/>
    </row>
    <row r="20" spans="1:7" ht="19.5" customHeight="1" x14ac:dyDescent="0.3">
      <c r="A20" s="119" t="s">
        <v>18</v>
      </c>
      <c r="B20" s="119"/>
      <c r="C20" s="119"/>
      <c r="D20" s="119"/>
      <c r="E20" s="119"/>
      <c r="F20" s="119"/>
      <c r="G20" s="1"/>
    </row>
    <row r="21" spans="1:7" ht="13.5" customHeight="1" x14ac:dyDescent="0.3">
      <c r="A21" s="100" t="s">
        <v>19</v>
      </c>
      <c r="B21" s="100"/>
      <c r="C21" s="100"/>
      <c r="D21" s="100" t="s">
        <v>40</v>
      </c>
      <c r="E21" s="100"/>
      <c r="F21" s="100"/>
      <c r="G21" s="1"/>
    </row>
    <row r="22" spans="1:7" x14ac:dyDescent="0.3">
      <c r="A22" s="120" t="s">
        <v>9</v>
      </c>
      <c r="B22" s="120"/>
      <c r="C22" s="120"/>
      <c r="D22" s="114" t="s">
        <v>6</v>
      </c>
      <c r="E22" s="114"/>
      <c r="F22" s="114"/>
      <c r="G22" s="1"/>
    </row>
    <row r="23" spans="1:7" x14ac:dyDescent="0.3">
      <c r="A23" s="120" t="s">
        <v>10</v>
      </c>
      <c r="B23" s="120"/>
      <c r="C23" s="120"/>
      <c r="D23" s="114" t="s">
        <v>7</v>
      </c>
      <c r="E23" s="114"/>
      <c r="F23" s="114"/>
      <c r="G23" s="1"/>
    </row>
    <row r="24" spans="1:7" x14ac:dyDescent="0.3">
      <c r="A24" s="120" t="s">
        <v>11</v>
      </c>
      <c r="B24" s="120"/>
      <c r="C24" s="120"/>
      <c r="D24" s="114" t="s">
        <v>8</v>
      </c>
      <c r="E24" s="114"/>
      <c r="F24" s="114"/>
      <c r="G24" s="1"/>
    </row>
    <row r="26" spans="1:7" ht="17.25" customHeight="1" x14ac:dyDescent="0.3">
      <c r="A26" s="112" t="s">
        <v>22</v>
      </c>
      <c r="B26" s="112"/>
      <c r="C26" s="112"/>
      <c r="D26" s="112"/>
      <c r="E26" s="112"/>
      <c r="F26" s="112"/>
    </row>
    <row r="27" spans="1:7" ht="16.5" customHeight="1" x14ac:dyDescent="0.3">
      <c r="A27" s="112" t="s">
        <v>91</v>
      </c>
      <c r="B27" s="112"/>
      <c r="C27" s="112"/>
      <c r="D27" s="112"/>
      <c r="E27" s="112"/>
      <c r="F27" s="112"/>
      <c r="G27" s="112"/>
    </row>
    <row r="28" spans="1:7" ht="15" customHeight="1" x14ac:dyDescent="0.3">
      <c r="A28" s="112" t="s">
        <v>139</v>
      </c>
      <c r="B28" s="112"/>
      <c r="C28" s="112"/>
      <c r="D28" s="112"/>
      <c r="E28" s="112"/>
      <c r="F28" s="112"/>
      <c r="G28" s="112"/>
    </row>
    <row r="29" spans="1:7" x14ac:dyDescent="0.3">
      <c r="A29" s="112"/>
      <c r="B29" s="112"/>
      <c r="C29" s="112"/>
      <c r="D29" s="112"/>
      <c r="E29" s="112"/>
      <c r="F29" s="112"/>
    </row>
  </sheetData>
  <mergeCells count="34">
    <mergeCell ref="A22:C22"/>
    <mergeCell ref="D22:F22"/>
    <mergeCell ref="A23:C23"/>
    <mergeCell ref="D23:F23"/>
    <mergeCell ref="A29:F29"/>
    <mergeCell ref="A24:C24"/>
    <mergeCell ref="D24:F24"/>
    <mergeCell ref="A26:F26"/>
    <mergeCell ref="A27:G27"/>
    <mergeCell ref="A28:G28"/>
    <mergeCell ref="A2:G2"/>
    <mergeCell ref="A3:G3"/>
    <mergeCell ref="A5:G5"/>
    <mergeCell ref="A9:F9"/>
    <mergeCell ref="B11:C11"/>
    <mergeCell ref="D11:E11"/>
    <mergeCell ref="F11:G11"/>
    <mergeCell ref="A10:F10"/>
    <mergeCell ref="B12:C12"/>
    <mergeCell ref="D12:E12"/>
    <mergeCell ref="F12:G12"/>
    <mergeCell ref="A16:F16"/>
    <mergeCell ref="A21:C21"/>
    <mergeCell ref="D21:F21"/>
    <mergeCell ref="B13:C13"/>
    <mergeCell ref="D13:E13"/>
    <mergeCell ref="F13:G13"/>
    <mergeCell ref="A14:E14"/>
    <mergeCell ref="F14:G14"/>
    <mergeCell ref="A17:D17"/>
    <mergeCell ref="E17:F17"/>
    <mergeCell ref="A18:D18"/>
    <mergeCell ref="E18:F18"/>
    <mergeCell ref="A20:F20"/>
  </mergeCells>
  <pageMargins left="0.7" right="0.7" top="0.75" bottom="0.75" header="0.3" footer="0.3"/>
  <pageSetup paperSize="9" scale="7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zoomScaleNormal="100" zoomScaleSheetLayoutView="100" workbookViewId="0">
      <selection activeCell="G1" sqref="G1"/>
    </sheetView>
  </sheetViews>
  <sheetFormatPr defaultRowHeight="14.4" x14ac:dyDescent="0.3"/>
  <cols>
    <col min="1" max="1" width="6.6640625" customWidth="1"/>
    <col min="2" max="2" width="43.5546875" customWidth="1"/>
    <col min="3" max="3" width="8.6640625" customWidth="1"/>
    <col min="4" max="4" width="14.6640625" customWidth="1"/>
    <col min="5" max="5" width="15.33203125" customWidth="1"/>
    <col min="6" max="6" width="23" customWidth="1"/>
    <col min="7" max="7" width="17.6640625" customWidth="1"/>
  </cols>
  <sheetData>
    <row r="1" spans="1:7" x14ac:dyDescent="0.3">
      <c r="A1" s="1"/>
      <c r="B1" s="1"/>
      <c r="C1" s="1"/>
      <c r="D1" s="1"/>
      <c r="E1" s="1"/>
      <c r="F1" s="1"/>
      <c r="G1" s="1" t="s">
        <v>166</v>
      </c>
    </row>
    <row r="2" spans="1:7" ht="40.5" customHeight="1" x14ac:dyDescent="0.35">
      <c r="A2" s="97" t="s">
        <v>89</v>
      </c>
      <c r="B2" s="98"/>
      <c r="C2" s="98"/>
      <c r="D2" s="98"/>
      <c r="E2" s="98"/>
      <c r="F2" s="98"/>
      <c r="G2" s="98"/>
    </row>
    <row r="3" spans="1:7" ht="45" customHeight="1" x14ac:dyDescent="0.3">
      <c r="A3" s="147" t="s">
        <v>147</v>
      </c>
      <c r="B3" s="116"/>
      <c r="C3" s="116"/>
      <c r="D3" s="116"/>
      <c r="E3" s="116"/>
      <c r="F3" s="116"/>
      <c r="G3" s="116"/>
    </row>
    <row r="4" spans="1:7" ht="15" x14ac:dyDescent="0.25">
      <c r="A4" s="13"/>
      <c r="B4" s="13"/>
      <c r="C4" s="13"/>
      <c r="D4" s="13"/>
      <c r="E4" s="13"/>
      <c r="F4" s="13"/>
      <c r="G4" s="13"/>
    </row>
    <row r="5" spans="1:7" x14ac:dyDescent="0.3">
      <c r="A5" s="99" t="s">
        <v>33</v>
      </c>
      <c r="B5" s="99"/>
      <c r="C5" s="99"/>
      <c r="D5" s="99"/>
      <c r="E5" s="99"/>
      <c r="F5" s="99"/>
      <c r="G5" s="99"/>
    </row>
    <row r="6" spans="1:7" ht="69.75" customHeight="1" x14ac:dyDescent="0.3">
      <c r="A6" s="2"/>
      <c r="B6" s="59" t="s">
        <v>15</v>
      </c>
      <c r="C6" s="59" t="s">
        <v>0</v>
      </c>
      <c r="D6" s="33" t="s">
        <v>13</v>
      </c>
      <c r="E6" s="33" t="s">
        <v>14</v>
      </c>
      <c r="F6" s="33" t="s">
        <v>41</v>
      </c>
      <c r="G6" s="60" t="s">
        <v>5</v>
      </c>
    </row>
    <row r="7" spans="1:7" ht="62.4" x14ac:dyDescent="0.3">
      <c r="A7" s="48">
        <v>1</v>
      </c>
      <c r="B7" s="46" t="s">
        <v>78</v>
      </c>
      <c r="C7" s="34" t="s">
        <v>79</v>
      </c>
      <c r="D7" s="26">
        <v>415</v>
      </c>
      <c r="E7" s="26">
        <v>415</v>
      </c>
      <c r="F7" s="27">
        <f>(E7/D7)*100</f>
        <v>100</v>
      </c>
      <c r="G7" s="26"/>
    </row>
    <row r="8" spans="1:7" ht="15.6" x14ac:dyDescent="0.3">
      <c r="A8" s="48"/>
      <c r="B8" s="46" t="s">
        <v>80</v>
      </c>
      <c r="C8" s="61"/>
      <c r="D8" s="26"/>
      <c r="E8" s="26"/>
      <c r="F8" s="27"/>
      <c r="G8" s="26"/>
    </row>
    <row r="9" spans="1:7" ht="15.6" x14ac:dyDescent="0.3">
      <c r="A9" s="48">
        <v>2</v>
      </c>
      <c r="B9" s="47" t="s">
        <v>81</v>
      </c>
      <c r="C9" s="34" t="s">
        <v>35</v>
      </c>
      <c r="D9" s="26">
        <v>107740</v>
      </c>
      <c r="E9" s="26">
        <v>107745</v>
      </c>
      <c r="F9" s="27">
        <v>100</v>
      </c>
      <c r="G9" s="26"/>
    </row>
    <row r="10" spans="1:7" ht="15.6" x14ac:dyDescent="0.3">
      <c r="A10" s="48">
        <v>3</v>
      </c>
      <c r="B10" s="47" t="s">
        <v>82</v>
      </c>
      <c r="C10" s="34" t="s">
        <v>35</v>
      </c>
      <c r="D10" s="26">
        <v>34810</v>
      </c>
      <c r="E10" s="26">
        <v>34810</v>
      </c>
      <c r="F10" s="27">
        <f t="shared" ref="F10:F17" si="0">(E10/D10)*100</f>
        <v>100</v>
      </c>
      <c r="G10" s="26"/>
    </row>
    <row r="11" spans="1:7" ht="15.6" x14ac:dyDescent="0.3">
      <c r="A11" s="48">
        <v>4</v>
      </c>
      <c r="B11" s="47" t="s">
        <v>120</v>
      </c>
      <c r="C11" s="34" t="s">
        <v>35</v>
      </c>
      <c r="D11" s="26">
        <v>200</v>
      </c>
      <c r="E11" s="26">
        <v>257</v>
      </c>
      <c r="F11" s="27">
        <v>100</v>
      </c>
      <c r="G11" s="26"/>
    </row>
    <row r="12" spans="1:7" ht="31.2" x14ac:dyDescent="0.3">
      <c r="A12" s="48"/>
      <c r="B12" s="46" t="s">
        <v>83</v>
      </c>
      <c r="C12" s="34"/>
      <c r="D12" s="26"/>
      <c r="E12" s="26"/>
      <c r="F12" s="27"/>
      <c r="G12" s="26"/>
    </row>
    <row r="13" spans="1:7" ht="22.95" customHeight="1" x14ac:dyDescent="0.3">
      <c r="A13" s="48">
        <v>5</v>
      </c>
      <c r="B13" s="47" t="s">
        <v>81</v>
      </c>
      <c r="C13" s="34" t="s">
        <v>84</v>
      </c>
      <c r="D13" s="28">
        <v>1350</v>
      </c>
      <c r="E13" s="28">
        <v>1370.704</v>
      </c>
      <c r="F13" s="27">
        <v>100</v>
      </c>
      <c r="G13" s="26"/>
    </row>
    <row r="14" spans="1:7" ht="15.6" x14ac:dyDescent="0.3">
      <c r="A14" s="48">
        <v>6</v>
      </c>
      <c r="B14" s="47" t="s">
        <v>82</v>
      </c>
      <c r="C14" s="34" t="s">
        <v>84</v>
      </c>
      <c r="D14" s="28">
        <v>5502</v>
      </c>
      <c r="E14" s="28">
        <v>5502.4440000000004</v>
      </c>
      <c r="F14" s="27">
        <v>100</v>
      </c>
      <c r="G14" s="26"/>
    </row>
    <row r="15" spans="1:7" ht="31.2" x14ac:dyDescent="0.3">
      <c r="A15" s="48">
        <v>7</v>
      </c>
      <c r="B15" s="47" t="s">
        <v>85</v>
      </c>
      <c r="C15" s="34" t="s">
        <v>84</v>
      </c>
      <c r="D15" s="28">
        <v>301</v>
      </c>
      <c r="E15" s="28">
        <v>304.495</v>
      </c>
      <c r="F15" s="27">
        <v>100</v>
      </c>
      <c r="G15" s="26"/>
    </row>
    <row r="16" spans="1:7" ht="15.6" x14ac:dyDescent="0.3">
      <c r="A16" s="48">
        <v>8</v>
      </c>
      <c r="B16" s="47" t="s">
        <v>120</v>
      </c>
      <c r="C16" s="34" t="s">
        <v>84</v>
      </c>
      <c r="D16" s="28">
        <v>8.5</v>
      </c>
      <c r="E16" s="28">
        <v>8.9939999999999998</v>
      </c>
      <c r="F16" s="27">
        <v>100</v>
      </c>
      <c r="G16" s="26"/>
    </row>
    <row r="17" spans="1:7" ht="52.95" customHeight="1" x14ac:dyDescent="0.3">
      <c r="A17" s="48">
        <v>9</v>
      </c>
      <c r="B17" s="46" t="s">
        <v>121</v>
      </c>
      <c r="C17" s="34" t="s">
        <v>35</v>
      </c>
      <c r="D17" s="26">
        <v>16</v>
      </c>
      <c r="E17" s="26">
        <v>16</v>
      </c>
      <c r="F17" s="27">
        <f t="shared" si="0"/>
        <v>100</v>
      </c>
      <c r="G17" s="26"/>
    </row>
    <row r="18" spans="1:7" x14ac:dyDescent="0.3">
      <c r="A18" s="116" t="s">
        <v>16</v>
      </c>
      <c r="B18" s="116"/>
      <c r="C18" s="116"/>
      <c r="D18" s="116"/>
      <c r="E18" s="116"/>
      <c r="F18" s="26">
        <f>SUM(F7:F17)</f>
        <v>900</v>
      </c>
      <c r="G18" s="2"/>
    </row>
    <row r="19" spans="1:7" ht="21" customHeight="1" x14ac:dyDescent="0.3">
      <c r="A19" s="101" t="s">
        <v>1</v>
      </c>
      <c r="B19" s="101"/>
      <c r="C19" s="101"/>
      <c r="D19" s="101"/>
      <c r="E19" s="101"/>
      <c r="F19" s="101"/>
      <c r="G19" s="65">
        <f>F18/A17</f>
        <v>100</v>
      </c>
    </row>
    <row r="20" spans="1:7" ht="30" customHeight="1" x14ac:dyDescent="0.3">
      <c r="A20" s="102" t="s">
        <v>100</v>
      </c>
      <c r="B20" s="103"/>
      <c r="C20" s="103"/>
      <c r="D20" s="103"/>
      <c r="E20" s="103"/>
      <c r="F20" s="103"/>
      <c r="G20" s="63"/>
    </row>
    <row r="21" spans="1:7" ht="105.75" customHeight="1" x14ac:dyDescent="0.3">
      <c r="A21" s="2"/>
      <c r="B21" s="100" t="s">
        <v>2</v>
      </c>
      <c r="C21" s="100"/>
      <c r="D21" s="104" t="s">
        <v>21</v>
      </c>
      <c r="E21" s="104"/>
      <c r="F21" s="104" t="s">
        <v>3</v>
      </c>
      <c r="G21" s="104"/>
    </row>
    <row r="22" spans="1:7" ht="30.75" customHeight="1" x14ac:dyDescent="0.3">
      <c r="A22" s="35">
        <v>1</v>
      </c>
      <c r="B22" s="100" t="s">
        <v>156</v>
      </c>
      <c r="C22" s="100"/>
      <c r="D22" s="104">
        <v>1</v>
      </c>
      <c r="E22" s="104"/>
      <c r="F22" s="114"/>
      <c r="G22" s="114"/>
    </row>
    <row r="23" spans="1:7" ht="15.75" customHeight="1" x14ac:dyDescent="0.3">
      <c r="A23" s="2"/>
      <c r="B23" s="101" t="s">
        <v>17</v>
      </c>
      <c r="C23" s="101"/>
      <c r="D23" s="133">
        <v>100</v>
      </c>
      <c r="E23" s="133"/>
      <c r="F23" s="114"/>
      <c r="G23" s="114"/>
    </row>
    <row r="24" spans="1:7" ht="30" customHeight="1" x14ac:dyDescent="0.3">
      <c r="A24" s="101" t="s">
        <v>4</v>
      </c>
      <c r="B24" s="101"/>
      <c r="C24" s="101"/>
      <c r="D24" s="101"/>
      <c r="E24" s="101"/>
      <c r="F24" s="134">
        <v>100</v>
      </c>
      <c r="G24" s="134"/>
    </row>
    <row r="25" spans="1:7" ht="17.25" customHeight="1" x14ac:dyDescent="0.3">
      <c r="A25" s="4"/>
      <c r="B25" s="4"/>
      <c r="C25" s="4"/>
      <c r="D25" s="4"/>
      <c r="E25" s="5"/>
      <c r="F25" s="3"/>
      <c r="G25" s="3"/>
    </row>
    <row r="26" spans="1:7" ht="15.75" customHeight="1" x14ac:dyDescent="0.3">
      <c r="A26" s="116" t="s">
        <v>39</v>
      </c>
      <c r="B26" s="116"/>
      <c r="C26" s="116"/>
      <c r="D26" s="116"/>
      <c r="E26" s="116"/>
      <c r="F26" s="116"/>
      <c r="G26" s="1"/>
    </row>
    <row r="27" spans="1:7" ht="17.25" customHeight="1" x14ac:dyDescent="0.3">
      <c r="A27" s="114"/>
      <c r="B27" s="114"/>
      <c r="C27" s="114"/>
      <c r="D27" s="114"/>
      <c r="E27" s="114" t="s">
        <v>138</v>
      </c>
      <c r="F27" s="114"/>
      <c r="G27" s="1"/>
    </row>
    <row r="28" spans="1:7" ht="30.75" customHeight="1" x14ac:dyDescent="0.3">
      <c r="A28" s="118" t="s">
        <v>12</v>
      </c>
      <c r="B28" s="118"/>
      <c r="C28" s="118"/>
      <c r="D28" s="118"/>
      <c r="E28" s="146">
        <f>G19</f>
        <v>100</v>
      </c>
      <c r="F28" s="146"/>
      <c r="G28" s="62"/>
    </row>
    <row r="29" spans="1:7" x14ac:dyDescent="0.3">
      <c r="A29" s="1"/>
      <c r="B29" s="1"/>
      <c r="C29" s="1"/>
      <c r="D29" s="1"/>
      <c r="E29" s="1"/>
      <c r="F29" s="1"/>
      <c r="G29" s="1"/>
    </row>
    <row r="30" spans="1:7" ht="19.5" customHeight="1" x14ac:dyDescent="0.3">
      <c r="A30" s="119" t="s">
        <v>18</v>
      </c>
      <c r="B30" s="119"/>
      <c r="C30" s="119"/>
      <c r="D30" s="119"/>
      <c r="E30" s="119"/>
      <c r="F30" s="119"/>
      <c r="G30" s="1"/>
    </row>
    <row r="31" spans="1:7" ht="13.5" customHeight="1" x14ac:dyDescent="0.3">
      <c r="A31" s="100" t="s">
        <v>19</v>
      </c>
      <c r="B31" s="100"/>
      <c r="C31" s="100"/>
      <c r="D31" s="100" t="s">
        <v>40</v>
      </c>
      <c r="E31" s="100"/>
      <c r="F31" s="100"/>
      <c r="G31" s="1"/>
    </row>
    <row r="32" spans="1:7" x14ac:dyDescent="0.3">
      <c r="A32" s="120" t="s">
        <v>9</v>
      </c>
      <c r="B32" s="120"/>
      <c r="C32" s="120"/>
      <c r="D32" s="114" t="s">
        <v>6</v>
      </c>
      <c r="E32" s="114"/>
      <c r="F32" s="114"/>
      <c r="G32" s="1"/>
    </row>
    <row r="33" spans="1:7" x14ac:dyDescent="0.3">
      <c r="A33" s="120" t="s">
        <v>10</v>
      </c>
      <c r="B33" s="120"/>
      <c r="C33" s="120"/>
      <c r="D33" s="114" t="s">
        <v>7</v>
      </c>
      <c r="E33" s="114"/>
      <c r="F33" s="114"/>
      <c r="G33" s="1"/>
    </row>
    <row r="34" spans="1:7" x14ac:dyDescent="0.3">
      <c r="A34" s="120" t="s">
        <v>11</v>
      </c>
      <c r="B34" s="120"/>
      <c r="C34" s="120"/>
      <c r="D34" s="114" t="s">
        <v>8</v>
      </c>
      <c r="E34" s="114"/>
      <c r="F34" s="114"/>
      <c r="G34" s="1"/>
    </row>
    <row r="36" spans="1:7" ht="17.25" customHeight="1" x14ac:dyDescent="0.3">
      <c r="A36" s="112" t="s">
        <v>22</v>
      </c>
      <c r="B36" s="112"/>
      <c r="C36" s="112"/>
      <c r="D36" s="112"/>
      <c r="E36" s="112"/>
      <c r="F36" s="112"/>
    </row>
    <row r="37" spans="1:7" ht="16.5" customHeight="1" x14ac:dyDescent="0.3">
      <c r="A37" s="112" t="s">
        <v>91</v>
      </c>
      <c r="B37" s="112"/>
      <c r="C37" s="112"/>
      <c r="D37" s="112"/>
      <c r="E37" s="112"/>
      <c r="F37" s="112"/>
      <c r="G37" s="112"/>
    </row>
    <row r="38" spans="1:7" ht="15" customHeight="1" x14ac:dyDescent="0.3">
      <c r="A38" s="112" t="s">
        <v>139</v>
      </c>
      <c r="B38" s="112"/>
      <c r="C38" s="112"/>
      <c r="D38" s="112"/>
      <c r="E38" s="112"/>
      <c r="F38" s="112"/>
      <c r="G38" s="112"/>
    </row>
    <row r="39" spans="1:7" x14ac:dyDescent="0.3">
      <c r="A39" s="112"/>
      <c r="B39" s="112"/>
      <c r="C39" s="112"/>
      <c r="D39" s="112"/>
      <c r="E39" s="112"/>
      <c r="F39" s="112"/>
    </row>
  </sheetData>
  <mergeCells count="35">
    <mergeCell ref="A37:G37"/>
    <mergeCell ref="A38:G38"/>
    <mergeCell ref="A39:F39"/>
    <mergeCell ref="A32:C32"/>
    <mergeCell ref="D32:F32"/>
    <mergeCell ref="A33:C33"/>
    <mergeCell ref="D33:F33"/>
    <mergeCell ref="A34:C34"/>
    <mergeCell ref="D34:F34"/>
    <mergeCell ref="A36:F36"/>
    <mergeCell ref="A24:E24"/>
    <mergeCell ref="F24:G24"/>
    <mergeCell ref="A26:F26"/>
    <mergeCell ref="A27:D27"/>
    <mergeCell ref="E27:F27"/>
    <mergeCell ref="B23:C23"/>
    <mergeCell ref="D23:E23"/>
    <mergeCell ref="F23:G23"/>
    <mergeCell ref="A2:G2"/>
    <mergeCell ref="A3:G3"/>
    <mergeCell ref="A5:G5"/>
    <mergeCell ref="A18:E18"/>
    <mergeCell ref="A19:F19"/>
    <mergeCell ref="B21:C21"/>
    <mergeCell ref="D21:E21"/>
    <mergeCell ref="F21:G21"/>
    <mergeCell ref="A20:F20"/>
    <mergeCell ref="B22:C22"/>
    <mergeCell ref="D22:E22"/>
    <mergeCell ref="F22:G22"/>
    <mergeCell ref="A31:C31"/>
    <mergeCell ref="D31:F31"/>
    <mergeCell ref="A28:D28"/>
    <mergeCell ref="E28:F28"/>
    <mergeCell ref="A30:F30"/>
  </mergeCells>
  <pageMargins left="0.7" right="0.7" top="0.75" bottom="0.75" header="0.3" footer="0.3"/>
  <pageSetup paperSize="9" scale="67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G1" sqref="G1"/>
    </sheetView>
  </sheetViews>
  <sheetFormatPr defaultRowHeight="14.4" x14ac:dyDescent="0.3"/>
  <cols>
    <col min="1" max="1" width="3.33203125" customWidth="1"/>
    <col min="2" max="2" width="43.5546875" customWidth="1"/>
    <col min="3" max="3" width="5.5546875" customWidth="1"/>
    <col min="4" max="4" width="14.88671875" customWidth="1"/>
    <col min="5" max="5" width="15.33203125" customWidth="1"/>
    <col min="6" max="6" width="23" customWidth="1"/>
    <col min="7" max="7" width="23.109375" customWidth="1"/>
  </cols>
  <sheetData>
    <row r="1" spans="1:7" ht="16.8" x14ac:dyDescent="0.3">
      <c r="A1" s="1"/>
      <c r="B1" s="1"/>
      <c r="C1" s="1"/>
      <c r="D1" s="1"/>
      <c r="E1" s="1"/>
      <c r="F1" s="1"/>
      <c r="G1" s="49" t="s">
        <v>167</v>
      </c>
    </row>
    <row r="2" spans="1:7" ht="60.75" customHeight="1" x14ac:dyDescent="0.3">
      <c r="A2" s="149" t="s">
        <v>148</v>
      </c>
      <c r="B2" s="150"/>
      <c r="C2" s="150"/>
      <c r="D2" s="150"/>
      <c r="E2" s="150"/>
      <c r="F2" s="150"/>
      <c r="G2" s="150"/>
    </row>
    <row r="3" spans="1:7" x14ac:dyDescent="0.3">
      <c r="A3" s="137" t="s">
        <v>92</v>
      </c>
      <c r="B3" s="137"/>
      <c r="C3" s="137"/>
      <c r="D3" s="137"/>
      <c r="E3" s="137"/>
      <c r="F3" s="137"/>
      <c r="G3" s="137"/>
    </row>
    <row r="4" spans="1:7" x14ac:dyDescent="0.3">
      <c r="A4" s="99" t="s">
        <v>93</v>
      </c>
      <c r="B4" s="99"/>
      <c r="C4" s="99"/>
      <c r="D4" s="99"/>
      <c r="E4" s="99"/>
      <c r="F4" s="99"/>
      <c r="G4" s="99"/>
    </row>
    <row r="5" spans="1:7" ht="61.2" x14ac:dyDescent="0.3">
      <c r="A5" s="2"/>
      <c r="B5" s="59" t="s">
        <v>15</v>
      </c>
      <c r="C5" s="59" t="s">
        <v>0</v>
      </c>
      <c r="D5" s="33" t="s">
        <v>13</v>
      </c>
      <c r="E5" s="33" t="s">
        <v>14</v>
      </c>
      <c r="F5" s="33" t="s">
        <v>94</v>
      </c>
      <c r="G5" s="60" t="s">
        <v>5</v>
      </c>
    </row>
    <row r="6" spans="1:7" ht="33.6" x14ac:dyDescent="0.3">
      <c r="A6" s="34">
        <v>1</v>
      </c>
      <c r="B6" s="66" t="s">
        <v>122</v>
      </c>
      <c r="C6" s="50" t="s">
        <v>27</v>
      </c>
      <c r="D6" s="67">
        <v>23</v>
      </c>
      <c r="E6" s="51">
        <v>39</v>
      </c>
      <c r="F6" s="73">
        <v>100</v>
      </c>
      <c r="G6" s="2"/>
    </row>
    <row r="7" spans="1:7" ht="33.75" customHeight="1" x14ac:dyDescent="0.3">
      <c r="A7" s="34"/>
      <c r="B7" s="68" t="s">
        <v>86</v>
      </c>
      <c r="C7" s="50" t="s">
        <v>27</v>
      </c>
      <c r="D7" s="67">
        <v>13</v>
      </c>
      <c r="E7" s="51">
        <v>23</v>
      </c>
      <c r="F7" s="73">
        <v>100</v>
      </c>
      <c r="G7" s="2"/>
    </row>
    <row r="8" spans="1:7" ht="117.6" x14ac:dyDescent="0.3">
      <c r="A8" s="34"/>
      <c r="B8" s="66" t="s">
        <v>123</v>
      </c>
      <c r="C8" s="50" t="s">
        <v>27</v>
      </c>
      <c r="D8" s="67">
        <v>98</v>
      </c>
      <c r="E8" s="69">
        <v>102.8</v>
      </c>
      <c r="F8" s="73">
        <v>100</v>
      </c>
      <c r="G8" s="2"/>
    </row>
    <row r="9" spans="1:7" ht="16.8" x14ac:dyDescent="0.3">
      <c r="A9" s="34"/>
      <c r="B9" s="66" t="s">
        <v>124</v>
      </c>
      <c r="C9" s="50" t="s">
        <v>27</v>
      </c>
      <c r="D9" s="67">
        <v>95</v>
      </c>
      <c r="E9" s="69">
        <v>106.5</v>
      </c>
      <c r="F9" s="73">
        <v>100</v>
      </c>
      <c r="G9" s="2"/>
    </row>
    <row r="10" spans="1:7" ht="16.8" x14ac:dyDescent="0.3">
      <c r="A10" s="34"/>
      <c r="B10" s="66" t="s">
        <v>87</v>
      </c>
      <c r="C10" s="50" t="s">
        <v>27</v>
      </c>
      <c r="D10" s="67">
        <v>92</v>
      </c>
      <c r="E10" s="69">
        <v>106.2</v>
      </c>
      <c r="F10" s="73">
        <v>100</v>
      </c>
      <c r="G10" s="2"/>
    </row>
    <row r="11" spans="1:7" ht="16.8" x14ac:dyDescent="0.3">
      <c r="A11" s="34"/>
      <c r="B11" s="66" t="s">
        <v>125</v>
      </c>
      <c r="C11" s="50" t="s">
        <v>27</v>
      </c>
      <c r="D11" s="67">
        <v>80</v>
      </c>
      <c r="E11" s="69">
        <v>94.6</v>
      </c>
      <c r="F11" s="73">
        <v>100</v>
      </c>
      <c r="G11" s="2"/>
    </row>
    <row r="12" spans="1:7" ht="16.8" x14ac:dyDescent="0.3">
      <c r="A12" s="34"/>
      <c r="B12" s="66" t="s">
        <v>126</v>
      </c>
      <c r="C12" s="50" t="s">
        <v>27</v>
      </c>
      <c r="D12" s="67">
        <v>80</v>
      </c>
      <c r="E12" s="69">
        <v>106.7</v>
      </c>
      <c r="F12" s="73">
        <v>100</v>
      </c>
      <c r="G12" s="2"/>
    </row>
    <row r="13" spans="1:7" ht="16.8" x14ac:dyDescent="0.3">
      <c r="A13" s="34"/>
      <c r="B13" s="66" t="s">
        <v>127</v>
      </c>
      <c r="C13" s="50" t="s">
        <v>27</v>
      </c>
      <c r="D13" s="67">
        <v>80</v>
      </c>
      <c r="E13" s="69">
        <v>85.8</v>
      </c>
      <c r="F13" s="73">
        <v>100</v>
      </c>
      <c r="G13" s="2"/>
    </row>
    <row r="14" spans="1:7" ht="16.8" x14ac:dyDescent="0.3">
      <c r="A14" s="34"/>
      <c r="B14" s="66" t="s">
        <v>128</v>
      </c>
      <c r="C14" s="50" t="s">
        <v>27</v>
      </c>
      <c r="D14" s="67">
        <v>63</v>
      </c>
      <c r="E14" s="69">
        <v>83.5</v>
      </c>
      <c r="F14" s="73">
        <v>100</v>
      </c>
      <c r="G14" s="2"/>
    </row>
    <row r="15" spans="1:7" ht="67.2" x14ac:dyDescent="0.3">
      <c r="A15" s="34"/>
      <c r="B15" s="66" t="s">
        <v>129</v>
      </c>
      <c r="C15" s="50"/>
      <c r="D15" s="67"/>
      <c r="E15" s="69"/>
      <c r="F15" s="73"/>
      <c r="G15" s="2"/>
    </row>
    <row r="16" spans="1:7" ht="16.8" x14ac:dyDescent="0.3">
      <c r="A16" s="34"/>
      <c r="B16" s="66" t="s">
        <v>130</v>
      </c>
      <c r="C16" s="50" t="s">
        <v>27</v>
      </c>
      <c r="D16" s="67">
        <v>80</v>
      </c>
      <c r="E16" s="69">
        <v>80</v>
      </c>
      <c r="F16" s="73">
        <v>100</v>
      </c>
      <c r="G16" s="2"/>
    </row>
    <row r="17" spans="1:7" ht="16.8" x14ac:dyDescent="0.3">
      <c r="A17" s="34"/>
      <c r="B17" s="66" t="s">
        <v>131</v>
      </c>
      <c r="C17" s="50" t="s">
        <v>27</v>
      </c>
      <c r="D17" s="67">
        <v>50</v>
      </c>
      <c r="E17" s="69">
        <v>50</v>
      </c>
      <c r="F17" s="73">
        <v>100</v>
      </c>
      <c r="G17" s="2"/>
    </row>
    <row r="18" spans="1:7" ht="33.6" x14ac:dyDescent="0.3">
      <c r="A18" s="34"/>
      <c r="B18" s="66" t="s">
        <v>132</v>
      </c>
      <c r="C18" s="50" t="s">
        <v>27</v>
      </c>
      <c r="D18" s="67">
        <v>60</v>
      </c>
      <c r="E18" s="69">
        <v>60</v>
      </c>
      <c r="F18" s="73">
        <v>100</v>
      </c>
      <c r="G18" s="2"/>
    </row>
    <row r="19" spans="1:7" s="55" customFormat="1" ht="44.25" customHeight="1" x14ac:dyDescent="0.3">
      <c r="A19" s="91"/>
      <c r="B19" s="92" t="s">
        <v>159</v>
      </c>
      <c r="C19" s="93" t="s">
        <v>35</v>
      </c>
      <c r="D19" s="94">
        <v>1730</v>
      </c>
      <c r="E19" s="95">
        <v>1700</v>
      </c>
      <c r="F19" s="96">
        <v>98.3</v>
      </c>
      <c r="G19" s="83"/>
    </row>
    <row r="20" spans="1:7" x14ac:dyDescent="0.3">
      <c r="A20" s="35"/>
      <c r="B20" s="2" t="s">
        <v>160</v>
      </c>
      <c r="C20" s="2"/>
      <c r="D20" s="2"/>
      <c r="E20" s="2"/>
      <c r="F20" s="74">
        <f>F6+F7+F8+F9+F10+F11+F12+F13+F14+F16+F17+F18+F19</f>
        <v>1298.3</v>
      </c>
      <c r="G20" s="2"/>
    </row>
    <row r="21" spans="1:7" x14ac:dyDescent="0.3">
      <c r="A21" s="101" t="s">
        <v>1</v>
      </c>
      <c r="B21" s="101"/>
      <c r="C21" s="101"/>
      <c r="D21" s="101"/>
      <c r="E21" s="101"/>
      <c r="F21" s="101"/>
      <c r="G21" s="70">
        <f>F20/13</f>
        <v>99.869230769230768</v>
      </c>
    </row>
    <row r="22" spans="1:7" x14ac:dyDescent="0.3">
      <c r="A22" s="137" t="s">
        <v>99</v>
      </c>
      <c r="B22" s="137"/>
      <c r="C22" s="137"/>
      <c r="D22" s="137"/>
      <c r="E22" s="137"/>
      <c r="F22" s="137"/>
      <c r="G22" s="137"/>
    </row>
    <row r="23" spans="1:7" x14ac:dyDescent="0.3">
      <c r="A23" s="102" t="s">
        <v>100</v>
      </c>
      <c r="B23" s="102"/>
      <c r="C23" s="102"/>
      <c r="D23" s="102"/>
      <c r="E23" s="102"/>
      <c r="F23" s="102"/>
      <c r="G23" s="102"/>
    </row>
    <row r="24" spans="1:7" ht="107.25" customHeight="1" x14ac:dyDescent="0.3">
      <c r="A24" s="2"/>
      <c r="B24" s="100" t="s">
        <v>2</v>
      </c>
      <c r="C24" s="100"/>
      <c r="D24" s="104" t="s">
        <v>21</v>
      </c>
      <c r="E24" s="104"/>
      <c r="F24" s="104" t="s">
        <v>3</v>
      </c>
      <c r="G24" s="104"/>
    </row>
    <row r="25" spans="1:7" ht="28.5" customHeight="1" x14ac:dyDescent="0.3">
      <c r="A25" s="35">
        <v>1</v>
      </c>
      <c r="B25" s="100" t="s">
        <v>133</v>
      </c>
      <c r="C25" s="100"/>
      <c r="D25" s="104">
        <v>1</v>
      </c>
      <c r="E25" s="104"/>
      <c r="F25" s="114"/>
      <c r="G25" s="114"/>
    </row>
    <row r="26" spans="1:7" ht="17.25" customHeight="1" x14ac:dyDescent="0.3">
      <c r="A26" s="35">
        <v>2</v>
      </c>
      <c r="B26" s="100" t="s">
        <v>134</v>
      </c>
      <c r="C26" s="100"/>
      <c r="D26" s="104">
        <v>1</v>
      </c>
      <c r="E26" s="104"/>
      <c r="F26" s="114"/>
      <c r="G26" s="114"/>
    </row>
    <row r="27" spans="1:7" ht="43.5" customHeight="1" x14ac:dyDescent="0.3">
      <c r="A27" s="35">
        <v>3</v>
      </c>
      <c r="B27" s="100" t="s">
        <v>135</v>
      </c>
      <c r="C27" s="100"/>
      <c r="D27" s="104">
        <v>1</v>
      </c>
      <c r="E27" s="104"/>
      <c r="F27" s="114"/>
      <c r="G27" s="114"/>
    </row>
    <row r="28" spans="1:7" x14ac:dyDescent="0.3">
      <c r="A28" s="2"/>
      <c r="B28" s="101" t="s">
        <v>101</v>
      </c>
      <c r="C28" s="101"/>
      <c r="D28" s="133">
        <f>SUM(D25:D27)*100</f>
        <v>300</v>
      </c>
      <c r="E28" s="133"/>
      <c r="F28" s="114"/>
      <c r="G28" s="114"/>
    </row>
    <row r="29" spans="1:7" x14ac:dyDescent="0.3">
      <c r="A29" s="101" t="s">
        <v>4</v>
      </c>
      <c r="B29" s="101"/>
      <c r="C29" s="101"/>
      <c r="D29" s="101"/>
      <c r="E29" s="101"/>
      <c r="F29" s="134">
        <f>D28/A27</f>
        <v>100</v>
      </c>
      <c r="G29" s="134"/>
    </row>
    <row r="30" spans="1:7" ht="15" x14ac:dyDescent="0.25">
      <c r="A30" s="4"/>
      <c r="B30" s="4"/>
      <c r="C30" s="4"/>
      <c r="D30" s="4"/>
      <c r="E30" s="5"/>
      <c r="F30" s="3"/>
      <c r="G30" s="3"/>
    </row>
    <row r="31" spans="1:7" x14ac:dyDescent="0.3">
      <c r="A31" s="71" t="s">
        <v>102</v>
      </c>
      <c r="B31" s="71"/>
      <c r="C31" s="71"/>
      <c r="D31" s="71"/>
      <c r="E31" s="71"/>
      <c r="F31" s="71"/>
      <c r="G31" s="71" t="s">
        <v>138</v>
      </c>
    </row>
    <row r="32" spans="1:7" x14ac:dyDescent="0.3">
      <c r="A32" s="132" t="s">
        <v>103</v>
      </c>
      <c r="B32" s="132"/>
      <c r="C32" s="132"/>
      <c r="D32" s="132"/>
      <c r="E32" s="132"/>
      <c r="F32" s="132"/>
      <c r="G32" s="80">
        <f>0.8*G21+0.2*F29</f>
        <v>99.895384615384614</v>
      </c>
    </row>
    <row r="33" spans="1:7" x14ac:dyDescent="0.3">
      <c r="A33" s="132" t="s">
        <v>104</v>
      </c>
      <c r="B33" s="132"/>
      <c r="C33" s="132"/>
      <c r="D33" s="132"/>
      <c r="E33" s="132"/>
      <c r="F33" s="132"/>
      <c r="G33" s="70"/>
    </row>
    <row r="34" spans="1:7" ht="15" x14ac:dyDescent="0.25">
      <c r="A34" s="1"/>
      <c r="B34" s="1"/>
      <c r="C34" s="1"/>
      <c r="D34" s="1"/>
      <c r="E34" s="1"/>
      <c r="F34" s="1"/>
      <c r="G34" s="1"/>
    </row>
    <row r="35" spans="1:7" x14ac:dyDescent="0.3">
      <c r="A35" s="119" t="s">
        <v>105</v>
      </c>
      <c r="B35" s="119"/>
      <c r="C35" s="119"/>
      <c r="D35" s="119"/>
      <c r="E35" s="119"/>
      <c r="F35" s="119"/>
      <c r="G35" s="1"/>
    </row>
    <row r="36" spans="1:7" x14ac:dyDescent="0.3">
      <c r="A36" s="100" t="s">
        <v>19</v>
      </c>
      <c r="B36" s="100"/>
      <c r="C36" s="100"/>
      <c r="D36" s="100" t="s">
        <v>32</v>
      </c>
      <c r="E36" s="100"/>
      <c r="F36" s="100"/>
      <c r="G36" s="1"/>
    </row>
    <row r="37" spans="1:7" x14ac:dyDescent="0.3">
      <c r="A37" s="120" t="s">
        <v>9</v>
      </c>
      <c r="B37" s="120"/>
      <c r="C37" s="120"/>
      <c r="D37" s="114" t="s">
        <v>6</v>
      </c>
      <c r="E37" s="114"/>
      <c r="F37" s="114"/>
      <c r="G37" s="1"/>
    </row>
    <row r="38" spans="1:7" x14ac:dyDescent="0.3">
      <c r="A38" s="120" t="s">
        <v>10</v>
      </c>
      <c r="B38" s="120"/>
      <c r="C38" s="120"/>
      <c r="D38" s="114" t="s">
        <v>7</v>
      </c>
      <c r="E38" s="114"/>
      <c r="F38" s="114"/>
      <c r="G38" s="1"/>
    </row>
    <row r="39" spans="1:7" x14ac:dyDescent="0.3">
      <c r="A39" s="120" t="s">
        <v>11</v>
      </c>
      <c r="B39" s="120"/>
      <c r="C39" s="120"/>
      <c r="D39" s="114" t="s">
        <v>8</v>
      </c>
      <c r="E39" s="114"/>
      <c r="F39" s="114"/>
      <c r="G39" s="1"/>
    </row>
    <row r="40" spans="1:7" ht="15" x14ac:dyDescent="0.25">
      <c r="A40" s="148"/>
      <c r="B40" s="148"/>
      <c r="C40" s="148"/>
      <c r="D40" s="148"/>
      <c r="E40" s="148"/>
      <c r="F40" s="148"/>
    </row>
    <row r="41" spans="1:7" ht="55.5" customHeight="1" x14ac:dyDescent="0.3">
      <c r="A41" s="112" t="s">
        <v>106</v>
      </c>
      <c r="B41" s="112"/>
      <c r="C41" s="112"/>
      <c r="D41" s="112"/>
      <c r="E41" s="112"/>
      <c r="F41" s="112"/>
      <c r="G41" s="36"/>
    </row>
    <row r="42" spans="1:7" ht="15" x14ac:dyDescent="0.25">
      <c r="A42" s="112"/>
      <c r="B42" s="112"/>
      <c r="C42" s="112"/>
      <c r="D42" s="112"/>
      <c r="E42" s="112"/>
      <c r="F42" s="112"/>
    </row>
  </sheetData>
  <mergeCells count="37">
    <mergeCell ref="F24:G24"/>
    <mergeCell ref="A2:G2"/>
    <mergeCell ref="A3:G3"/>
    <mergeCell ref="A23:G23"/>
    <mergeCell ref="A4:G4"/>
    <mergeCell ref="A21:F21"/>
    <mergeCell ref="A22:G22"/>
    <mergeCell ref="B24:C24"/>
    <mergeCell ref="D24:E24"/>
    <mergeCell ref="F25:G25"/>
    <mergeCell ref="B27:C27"/>
    <mergeCell ref="D27:E27"/>
    <mergeCell ref="F27:G27"/>
    <mergeCell ref="B25:C25"/>
    <mergeCell ref="D25:E25"/>
    <mergeCell ref="B26:C26"/>
    <mergeCell ref="D26:E26"/>
    <mergeCell ref="F26:G26"/>
    <mergeCell ref="B28:C28"/>
    <mergeCell ref="D28:E28"/>
    <mergeCell ref="F28:G28"/>
    <mergeCell ref="F29:G29"/>
    <mergeCell ref="A29:E29"/>
    <mergeCell ref="A40:F40"/>
    <mergeCell ref="A41:F41"/>
    <mergeCell ref="A42:F42"/>
    <mergeCell ref="A32:F32"/>
    <mergeCell ref="A33:F33"/>
    <mergeCell ref="A35:F35"/>
    <mergeCell ref="A39:C39"/>
    <mergeCell ref="D39:F39"/>
    <mergeCell ref="A36:C36"/>
    <mergeCell ref="D36:F36"/>
    <mergeCell ref="A37:C37"/>
    <mergeCell ref="D37:F37"/>
    <mergeCell ref="A38:C38"/>
    <mergeCell ref="D38:F38"/>
  </mergeCells>
  <pageMargins left="0.7" right="0.7" top="0.75" bottom="0.75" header="0.3" footer="0.3"/>
  <pageSetup paperSize="9" scale="6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115" zoomScaleNormal="100" zoomScaleSheetLayoutView="115" workbookViewId="0">
      <selection activeCell="G6" sqref="G6"/>
    </sheetView>
  </sheetViews>
  <sheetFormatPr defaultRowHeight="14.4" x14ac:dyDescent="0.3"/>
  <cols>
    <col min="1" max="1" width="3.33203125" customWidth="1"/>
    <col min="2" max="2" width="43.5546875" customWidth="1"/>
    <col min="3" max="3" width="5.5546875" customWidth="1"/>
    <col min="4" max="4" width="14.88671875" customWidth="1"/>
    <col min="5" max="5" width="15.33203125" customWidth="1"/>
    <col min="6" max="7" width="23" customWidth="1"/>
  </cols>
  <sheetData>
    <row r="1" spans="1:7" ht="16.8" x14ac:dyDescent="0.3">
      <c r="A1" s="1"/>
      <c r="B1" s="1"/>
      <c r="C1" s="1"/>
      <c r="D1" s="1"/>
      <c r="E1" s="1"/>
      <c r="F1" s="1"/>
      <c r="G1" s="49" t="s">
        <v>168</v>
      </c>
    </row>
    <row r="2" spans="1:7" ht="84.75" customHeight="1" x14ac:dyDescent="0.3">
      <c r="A2" s="149" t="s">
        <v>149</v>
      </c>
      <c r="B2" s="150"/>
      <c r="C2" s="150"/>
      <c r="D2" s="150"/>
      <c r="E2" s="150"/>
      <c r="F2" s="150"/>
      <c r="G2" s="150"/>
    </row>
    <row r="3" spans="1:7" ht="28.5" customHeight="1" x14ac:dyDescent="0.3">
      <c r="A3" s="137" t="s">
        <v>92</v>
      </c>
      <c r="B3" s="137"/>
      <c r="C3" s="137"/>
      <c r="D3" s="137"/>
      <c r="E3" s="137"/>
      <c r="F3" s="137"/>
      <c r="G3" s="137"/>
    </row>
    <row r="4" spans="1:7" x14ac:dyDescent="0.3">
      <c r="A4" s="99" t="s">
        <v>93</v>
      </c>
      <c r="B4" s="99"/>
      <c r="C4" s="99"/>
      <c r="D4" s="99"/>
      <c r="E4" s="99"/>
      <c r="F4" s="99"/>
      <c r="G4" s="99"/>
    </row>
    <row r="5" spans="1:7" ht="69.75" customHeight="1" x14ac:dyDescent="0.3">
      <c r="A5" s="2"/>
      <c r="B5" s="59" t="s">
        <v>15</v>
      </c>
      <c r="C5" s="59" t="s">
        <v>0</v>
      </c>
      <c r="D5" s="33" t="s">
        <v>13</v>
      </c>
      <c r="E5" s="33" t="s">
        <v>14</v>
      </c>
      <c r="F5" s="33" t="s">
        <v>94</v>
      </c>
      <c r="G5" s="60" t="s">
        <v>5</v>
      </c>
    </row>
    <row r="6" spans="1:7" ht="69.75" customHeight="1" x14ac:dyDescent="0.3">
      <c r="A6" s="24">
        <v>1</v>
      </c>
      <c r="B6" s="34" t="s">
        <v>88</v>
      </c>
      <c r="C6" s="69" t="s">
        <v>27</v>
      </c>
      <c r="D6" s="69">
        <v>10</v>
      </c>
      <c r="E6" s="69">
        <v>5.64</v>
      </c>
      <c r="F6" s="69">
        <v>100</v>
      </c>
      <c r="G6" s="60"/>
    </row>
    <row r="7" spans="1:7" ht="129" customHeight="1" x14ac:dyDescent="0.3">
      <c r="A7" s="24">
        <v>2</v>
      </c>
      <c r="B7" s="34" t="s">
        <v>150</v>
      </c>
      <c r="C7" s="69" t="s">
        <v>27</v>
      </c>
      <c r="D7" s="69">
        <v>45</v>
      </c>
      <c r="E7" s="69">
        <v>45</v>
      </c>
      <c r="F7" s="69">
        <v>100</v>
      </c>
      <c r="G7" s="60"/>
    </row>
    <row r="8" spans="1:7" ht="69" x14ac:dyDescent="0.3">
      <c r="A8" s="34">
        <v>3</v>
      </c>
      <c r="B8" s="34" t="s">
        <v>136</v>
      </c>
      <c r="C8" s="69" t="s">
        <v>27</v>
      </c>
      <c r="D8" s="69">
        <v>91.4</v>
      </c>
      <c r="E8" s="69">
        <v>94</v>
      </c>
      <c r="F8" s="76">
        <v>100</v>
      </c>
      <c r="G8" s="2"/>
    </row>
    <row r="9" spans="1:7" x14ac:dyDescent="0.3">
      <c r="A9" s="35"/>
      <c r="B9" s="2" t="s">
        <v>16</v>
      </c>
      <c r="C9" s="2"/>
      <c r="D9" s="2"/>
      <c r="E9" s="2"/>
      <c r="F9" s="74">
        <f>F6+F7+F8</f>
        <v>300</v>
      </c>
      <c r="G9" s="2"/>
    </row>
    <row r="10" spans="1:7" ht="21" customHeight="1" x14ac:dyDescent="0.3">
      <c r="A10" s="101" t="s">
        <v>1</v>
      </c>
      <c r="B10" s="101"/>
      <c r="C10" s="101"/>
      <c r="D10" s="101"/>
      <c r="E10" s="101"/>
      <c r="F10" s="101"/>
      <c r="G10" s="90">
        <f>F9/A8</f>
        <v>100</v>
      </c>
    </row>
    <row r="11" spans="1:7" ht="31.5" customHeight="1" x14ac:dyDescent="0.3">
      <c r="A11" s="137" t="s">
        <v>99</v>
      </c>
      <c r="B11" s="137"/>
      <c r="C11" s="137"/>
      <c r="D11" s="137"/>
      <c r="E11" s="137"/>
      <c r="F11" s="137"/>
      <c r="G11" s="137"/>
    </row>
    <row r="12" spans="1:7" ht="19.5" customHeight="1" x14ac:dyDescent="0.3">
      <c r="A12" s="102" t="s">
        <v>100</v>
      </c>
      <c r="B12" s="102"/>
      <c r="C12" s="102"/>
      <c r="D12" s="102"/>
      <c r="E12" s="102"/>
      <c r="F12" s="102"/>
      <c r="G12" s="102"/>
    </row>
    <row r="13" spans="1:7" ht="105.75" customHeight="1" x14ac:dyDescent="0.3">
      <c r="A13" s="2"/>
      <c r="B13" s="100" t="s">
        <v>2</v>
      </c>
      <c r="C13" s="100"/>
      <c r="D13" s="104" t="s">
        <v>21</v>
      </c>
      <c r="E13" s="104"/>
      <c r="F13" s="104" t="s">
        <v>3</v>
      </c>
      <c r="G13" s="104"/>
    </row>
    <row r="14" spans="1:7" x14ac:dyDescent="0.3">
      <c r="A14" s="35">
        <v>1</v>
      </c>
      <c r="B14" s="100" t="s">
        <v>46</v>
      </c>
      <c r="C14" s="100"/>
      <c r="D14" s="104"/>
      <c r="E14" s="104"/>
      <c r="F14" s="114"/>
      <c r="G14" s="114"/>
    </row>
    <row r="15" spans="1:7" ht="15.75" customHeight="1" x14ac:dyDescent="0.3">
      <c r="A15" s="2"/>
      <c r="B15" s="101" t="s">
        <v>101</v>
      </c>
      <c r="C15" s="101"/>
      <c r="D15" s="133"/>
      <c r="E15" s="133"/>
      <c r="F15" s="114"/>
      <c r="G15" s="114"/>
    </row>
    <row r="16" spans="1:7" ht="30" customHeight="1" x14ac:dyDescent="0.3">
      <c r="A16" s="101" t="s">
        <v>4</v>
      </c>
      <c r="B16" s="101"/>
      <c r="C16" s="101"/>
      <c r="D16" s="101"/>
      <c r="E16" s="101"/>
      <c r="F16" s="134"/>
      <c r="G16" s="134"/>
    </row>
    <row r="17" spans="1:7" ht="17.25" customHeight="1" x14ac:dyDescent="0.3">
      <c r="A17" s="4"/>
      <c r="B17" s="4"/>
      <c r="C17" s="4"/>
      <c r="D17" s="4"/>
      <c r="E17" s="5"/>
      <c r="F17" s="3"/>
      <c r="G17" s="3"/>
    </row>
    <row r="18" spans="1:7" ht="15.75" customHeight="1" x14ac:dyDescent="0.3">
      <c r="A18" s="71" t="s">
        <v>102</v>
      </c>
      <c r="B18" s="71"/>
      <c r="C18" s="71"/>
      <c r="D18" s="71"/>
      <c r="E18" s="71"/>
      <c r="F18" s="71"/>
      <c r="G18" s="71" t="s">
        <v>138</v>
      </c>
    </row>
    <row r="19" spans="1:7" ht="17.25" customHeight="1" x14ac:dyDescent="0.3">
      <c r="A19" s="132" t="s">
        <v>103</v>
      </c>
      <c r="B19" s="132"/>
      <c r="C19" s="132"/>
      <c r="D19" s="132"/>
      <c r="E19" s="132"/>
      <c r="F19" s="132"/>
      <c r="G19" s="72"/>
    </row>
    <row r="20" spans="1:7" ht="36.75" customHeight="1" x14ac:dyDescent="0.3">
      <c r="A20" s="132" t="s">
        <v>104</v>
      </c>
      <c r="B20" s="132"/>
      <c r="C20" s="132"/>
      <c r="D20" s="132"/>
      <c r="E20" s="132"/>
      <c r="F20" s="132"/>
      <c r="G20" s="90">
        <f>G10</f>
        <v>100</v>
      </c>
    </row>
    <row r="21" spans="1:7" x14ac:dyDescent="0.3">
      <c r="A21" s="1"/>
      <c r="B21" s="1"/>
      <c r="C21" s="1"/>
      <c r="D21" s="1"/>
      <c r="E21" s="1"/>
      <c r="F21" s="1"/>
      <c r="G21" s="1"/>
    </row>
    <row r="22" spans="1:7" ht="30" customHeight="1" x14ac:dyDescent="0.3">
      <c r="A22" s="119" t="s">
        <v>105</v>
      </c>
      <c r="B22" s="119"/>
      <c r="C22" s="119"/>
      <c r="D22" s="119"/>
      <c r="E22" s="119"/>
      <c r="F22" s="119"/>
      <c r="G22" s="1"/>
    </row>
    <row r="23" spans="1:7" ht="13.5" customHeight="1" x14ac:dyDescent="0.3">
      <c r="A23" s="100" t="s">
        <v>19</v>
      </c>
      <c r="B23" s="100"/>
      <c r="C23" s="100"/>
      <c r="D23" s="100" t="s">
        <v>32</v>
      </c>
      <c r="E23" s="100"/>
      <c r="F23" s="100"/>
      <c r="G23" s="1"/>
    </row>
    <row r="24" spans="1:7" x14ac:dyDescent="0.3">
      <c r="A24" s="120" t="s">
        <v>9</v>
      </c>
      <c r="B24" s="120"/>
      <c r="C24" s="120"/>
      <c r="D24" s="114" t="s">
        <v>6</v>
      </c>
      <c r="E24" s="114"/>
      <c r="F24" s="114"/>
      <c r="G24" s="1"/>
    </row>
    <row r="25" spans="1:7" x14ac:dyDescent="0.3">
      <c r="A25" s="120" t="s">
        <v>10</v>
      </c>
      <c r="B25" s="120"/>
      <c r="C25" s="120"/>
      <c r="D25" s="114" t="s">
        <v>7</v>
      </c>
      <c r="E25" s="114"/>
      <c r="F25" s="114"/>
      <c r="G25" s="1"/>
    </row>
    <row r="26" spans="1:7" x14ac:dyDescent="0.3">
      <c r="A26" s="120" t="s">
        <v>11</v>
      </c>
      <c r="B26" s="120"/>
      <c r="C26" s="120"/>
      <c r="D26" s="114" t="s">
        <v>8</v>
      </c>
      <c r="E26" s="114"/>
      <c r="F26" s="114"/>
      <c r="G26" s="1"/>
    </row>
    <row r="27" spans="1:7" ht="17.25" customHeight="1" x14ac:dyDescent="0.3">
      <c r="A27" s="112"/>
      <c r="B27" s="112"/>
      <c r="C27" s="112"/>
      <c r="D27" s="112"/>
      <c r="E27" s="112"/>
      <c r="F27" s="112"/>
    </row>
    <row r="28" spans="1:7" ht="47.25" customHeight="1" x14ac:dyDescent="0.3">
      <c r="A28" s="112" t="s">
        <v>106</v>
      </c>
      <c r="B28" s="112"/>
      <c r="C28" s="112"/>
      <c r="D28" s="112"/>
      <c r="E28" s="112"/>
      <c r="F28" s="112"/>
      <c r="G28" s="36"/>
    </row>
    <row r="29" spans="1:7" x14ac:dyDescent="0.3">
      <c r="A29" s="112"/>
      <c r="B29" s="112"/>
      <c r="C29" s="112"/>
      <c r="D29" s="112"/>
      <c r="E29" s="112"/>
      <c r="F29" s="112"/>
    </row>
  </sheetData>
  <mergeCells count="31">
    <mergeCell ref="A27:F27"/>
    <mergeCell ref="A29:F29"/>
    <mergeCell ref="A24:C24"/>
    <mergeCell ref="D24:F24"/>
    <mergeCell ref="A25:C25"/>
    <mergeCell ref="D25:F25"/>
    <mergeCell ref="A26:C26"/>
    <mergeCell ref="D26:F26"/>
    <mergeCell ref="A28:F28"/>
    <mergeCell ref="D14:E14"/>
    <mergeCell ref="F14:G14"/>
    <mergeCell ref="A2:G2"/>
    <mergeCell ref="A3:G3"/>
    <mergeCell ref="A4:G4"/>
    <mergeCell ref="A10:F10"/>
    <mergeCell ref="A11:G11"/>
    <mergeCell ref="A12:G12"/>
    <mergeCell ref="B13:C13"/>
    <mergeCell ref="D13:E13"/>
    <mergeCell ref="F13:G13"/>
    <mergeCell ref="B14:C14"/>
    <mergeCell ref="A22:F22"/>
    <mergeCell ref="A23:C23"/>
    <mergeCell ref="D23:F23"/>
    <mergeCell ref="F16:G16"/>
    <mergeCell ref="F15:G15"/>
    <mergeCell ref="A16:E16"/>
    <mergeCell ref="A19:F19"/>
    <mergeCell ref="A20:F20"/>
    <mergeCell ref="B15:C15"/>
    <mergeCell ref="D15:E15"/>
  </mergeCells>
  <pageMargins left="0.7" right="0.7" top="0.75" bottom="0.75" header="0.3" footer="0.3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ГП Эконом</vt:lpstr>
      <vt:lpstr>пп Формирование</vt:lpstr>
      <vt:lpstr>пп Пром</vt:lpstr>
      <vt:lpstr>пп Строймат</vt:lpstr>
      <vt:lpstr>пп Композиты</vt:lpstr>
      <vt:lpstr>пп Транспорт</vt:lpstr>
      <vt:lpstr>пп Торговля</vt:lpstr>
      <vt:lpstr>пп Сов планирования</vt:lpstr>
      <vt:lpstr>'пп Пром'!Область_печати</vt:lpstr>
      <vt:lpstr>'пп Сов планирования'!Область_печати</vt:lpstr>
      <vt:lpstr>'пп Строймат'!Область_печати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Пешкова В.А.</dc:creator>
  <cp:lastModifiedBy>Мужичкова Елена Владимировна</cp:lastModifiedBy>
  <cp:lastPrinted>2016-03-24T12:44:41Z</cp:lastPrinted>
  <dcterms:created xsi:type="dcterms:W3CDTF">2014-01-29T06:13:10Z</dcterms:created>
  <dcterms:modified xsi:type="dcterms:W3CDTF">2016-04-28T12:00:19Z</dcterms:modified>
</cp:coreProperties>
</file>